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d.docs.live.net/c2a6c9f47398b496/Bureaublad/"/>
    </mc:Choice>
  </mc:AlternateContent>
  <xr:revisionPtr revIDLastSave="0" documentId="8_{43A9C769-64D6-476D-A472-A92677B988B8}" xr6:coauthVersionLast="47" xr6:coauthVersionMax="47" xr10:uidLastSave="{00000000-0000-0000-0000-000000000000}"/>
  <bookViews>
    <workbookView xWindow="-108" yWindow="-108" windowWidth="23256" windowHeight="12576" firstSheet="5" activeTab="2" xr2:uid="{00000000-000D-0000-FFFF-FFFF00000000}"/>
  </bookViews>
  <sheets>
    <sheet name="UITLEG" sheetId="10" r:id="rId1"/>
    <sheet name="Onderwijstijd" sheetId="11" r:id="rId2"/>
    <sheet name="Leerjaar 1" sheetId="5" r:id="rId3"/>
    <sheet name="Leerjaar 2" sheetId="8" r:id="rId4"/>
    <sheet name="Leerjaar 3" sheetId="9" r:id="rId5"/>
    <sheet name="Leerjaar 4" sheetId="12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14" i="12" l="1"/>
  <c r="AJ14" i="12"/>
  <c r="T14" i="12"/>
  <c r="AY15" i="12"/>
  <c r="AP14" i="12"/>
  <c r="AC14" i="12"/>
  <c r="L14" i="12"/>
  <c r="BA12" i="5"/>
  <c r="BB12" i="5" s="1"/>
  <c r="BA11" i="5"/>
  <c r="BB11" i="5" s="1"/>
  <c r="BA10" i="5"/>
  <c r="BB10" i="5" s="1"/>
  <c r="BA9" i="5"/>
  <c r="BB9" i="5" s="1"/>
  <c r="BA8" i="5"/>
  <c r="BB8" i="5" s="1"/>
  <c r="BA7" i="5"/>
  <c r="BA13" i="5" l="1"/>
  <c r="BB13" i="5"/>
  <c r="BB7" i="5"/>
  <c r="BA11" i="12"/>
  <c r="BB11" i="12" s="1"/>
  <c r="BA12" i="12"/>
  <c r="BB12" i="12" s="1"/>
  <c r="BA23" i="9"/>
  <c r="BB23" i="9" s="1"/>
  <c r="BA11" i="9"/>
  <c r="BB11" i="9" s="1"/>
  <c r="BA22" i="9"/>
  <c r="BB22" i="9" s="1"/>
  <c r="BA10" i="9"/>
  <c r="BB10" i="9" s="1"/>
  <c r="BA34" i="8"/>
  <c r="BB34" i="8" s="1"/>
  <c r="BA22" i="8"/>
  <c r="BB22" i="8" s="1"/>
  <c r="BA10" i="8"/>
  <c r="BB10" i="8" s="1"/>
  <c r="BA11" i="8"/>
  <c r="BB11" i="8" s="1"/>
  <c r="BA7" i="8" l="1"/>
  <c r="BA10" i="12" l="1"/>
  <c r="BB10" i="12" s="1"/>
  <c r="BA9" i="12"/>
  <c r="BB9" i="12" s="1"/>
  <c r="BA8" i="12"/>
  <c r="BB8" i="12" s="1"/>
  <c r="BA7" i="12"/>
  <c r="BB7" i="12" s="1"/>
  <c r="BB13" i="12" l="1"/>
  <c r="BA13" i="12"/>
  <c r="J37" i="11"/>
  <c r="C37" i="11"/>
  <c r="L30" i="11"/>
  <c r="K30" i="11"/>
  <c r="J30" i="11"/>
  <c r="E30" i="11"/>
  <c r="C30" i="11"/>
  <c r="L22" i="11"/>
  <c r="K22" i="11"/>
  <c r="J22" i="11"/>
  <c r="J23" i="11" s="1"/>
  <c r="E22" i="11"/>
  <c r="D22" i="11"/>
  <c r="C22" i="11"/>
  <c r="L14" i="11"/>
  <c r="K14" i="11"/>
  <c r="J14" i="11"/>
  <c r="E14" i="11"/>
  <c r="D14" i="11"/>
  <c r="C14" i="11"/>
  <c r="C15" i="11" s="1"/>
  <c r="K7" i="11"/>
  <c r="J7" i="11"/>
  <c r="J8" i="11" s="1"/>
  <c r="C23" i="11" l="1"/>
  <c r="J31" i="11"/>
  <c r="C31" i="11"/>
  <c r="J15" i="11"/>
  <c r="BA21" i="9"/>
  <c r="BB21" i="9" s="1"/>
  <c r="BA20" i="9"/>
  <c r="BB20" i="9" s="1"/>
  <c r="BA19" i="9"/>
  <c r="BB19" i="9" s="1"/>
  <c r="BA18" i="9"/>
  <c r="BB18" i="9" s="1"/>
  <c r="BA9" i="9"/>
  <c r="BB9" i="9" s="1"/>
  <c r="BA7" i="9"/>
  <c r="BB7" i="9" s="1"/>
  <c r="BA6" i="9"/>
  <c r="BB6" i="9" s="1"/>
  <c r="BA8" i="9"/>
  <c r="BB8" i="9" s="1"/>
  <c r="BA35" i="8"/>
  <c r="BB35" i="8" s="1"/>
  <c r="BA33" i="8"/>
  <c r="BB33" i="8" s="1"/>
  <c r="BA31" i="8"/>
  <c r="BB31" i="8" s="1"/>
  <c r="BA32" i="8"/>
  <c r="BB32" i="8" s="1"/>
  <c r="BA30" i="8"/>
  <c r="BB30" i="8" s="1"/>
  <c r="BA23" i="8"/>
  <c r="BB23" i="8" s="1"/>
  <c r="BA21" i="8"/>
  <c r="BB21" i="8" s="1"/>
  <c r="BA20" i="8"/>
  <c r="BB20" i="8" s="1"/>
  <c r="BA19" i="8"/>
  <c r="BB19" i="8" s="1"/>
  <c r="BA9" i="8"/>
  <c r="BB9" i="8" s="1"/>
  <c r="BA8" i="8"/>
  <c r="BB8" i="8" s="1"/>
  <c r="BB7" i="8"/>
  <c r="BA18" i="8"/>
  <c r="BB18" i="8" s="1"/>
  <c r="BA6" i="8"/>
  <c r="BA49" i="5"/>
  <c r="BB49" i="5" s="1"/>
  <c r="BA48" i="5"/>
  <c r="BB48" i="5" s="1"/>
  <c r="BA45" i="5"/>
  <c r="BB45" i="5" s="1"/>
  <c r="BA44" i="5"/>
  <c r="BB44" i="5" s="1"/>
  <c r="BA36" i="5"/>
  <c r="BB36" i="5" s="1"/>
  <c r="BA33" i="5"/>
  <c r="BB33" i="5" s="1"/>
  <c r="BA32" i="5"/>
  <c r="BB32" i="5" s="1"/>
  <c r="BA37" i="5"/>
  <c r="BB37" i="5" s="1"/>
  <c r="BA20" i="5"/>
  <c r="BB20" i="5" s="1"/>
  <c r="BB24" i="9" l="1"/>
  <c r="BA24" i="9"/>
  <c r="BB12" i="9"/>
  <c r="BA12" i="9"/>
  <c r="BA36" i="8"/>
  <c r="BA12" i="8"/>
  <c r="BB36" i="8"/>
  <c r="BB24" i="8"/>
  <c r="BB12" i="8"/>
  <c r="BB6" i="8"/>
  <c r="BA24" i="8"/>
  <c r="BB50" i="5"/>
  <c r="BA50" i="5"/>
  <c r="BB38" i="5"/>
  <c r="BA38" i="5"/>
  <c r="BA25" i="5"/>
  <c r="BB25" i="5" s="1"/>
  <c r="BA24" i="5"/>
  <c r="BB24" i="5" s="1"/>
  <c r="BA21" i="5"/>
  <c r="BB21" i="5" l="1"/>
  <c r="BB26" i="5" s="1"/>
  <c r="BA26" i="5"/>
</calcChain>
</file>

<file path=xl/sharedStrings.xml><?xml version="1.0" encoding="utf-8"?>
<sst xmlns="http://schemas.openxmlformats.org/spreadsheetml/2006/main" count="3368" uniqueCount="118">
  <si>
    <t>In het schema vul je de bpv-dagen in d.m.v. een ''x''. In de totaaltelling (kolom:BA) zit een formule die een doorrekening maakt..</t>
  </si>
  <si>
    <t xml:space="preserve">In het schema kun je door het invullen van een ''G'' de lessen laten berekenen. </t>
  </si>
  <si>
    <t>Wil je daar verandering in brengen door bijvoorbeeld een ''D'' van Dier in te vullen dan moet je de formule aanpassen.</t>
  </si>
  <si>
    <t>In de totaaltelling ((kolom: BA) regel 7 ) vervang je dan de ''G'''door een ''D''. Vul dan in het schema overal een D in.</t>
  </si>
  <si>
    <t>In de kolom BB wordt rekening gehouden met 7 lesuren per dag. Is het anders dan kun je de formule ook aanpassen. Het getal verander je dan door het juiste aantal lesuren.</t>
  </si>
  <si>
    <t>De ingevulde dagen zijn richtinggevend. De bpv moet je afstemmen met de roostermaker evenals de AVO-dagen.</t>
  </si>
  <si>
    <t>De rood gemarkeerde velden geven de vastgestelde perioden weer.</t>
  </si>
  <si>
    <t>In de tabel kun je zien of je op deze wijze aan de juiste onderwijstijd komt die we moeten verantwoorden.</t>
  </si>
  <si>
    <t xml:space="preserve">Veel blokstages betekent dat je meer lesuren per week moet geven in de tussenliggende periode.  </t>
  </si>
  <si>
    <t>In het tabblad Onderwijstijd zie je de wettelijke kaders en het gekozen kader van Zone.college.</t>
  </si>
  <si>
    <t>Er is daarbij rekening gehouden met een ophoging voor uitval door bijvoorbeeld ziekte.</t>
  </si>
  <si>
    <t>De vrije ruimte uit het wettelijke kader wordt bij Zone.college toegevoegd aan de bvp.</t>
  </si>
  <si>
    <t xml:space="preserve">In niveau 2 wordt gebruikgemaakt van een verlaging van de BOT-tijd. Hier maken we gebruik van een ontheffing van de inspectie. </t>
  </si>
  <si>
    <t>AVO is Nederlands, Rekenen, Engels, Burgerschap</t>
  </si>
  <si>
    <t>Biologie, Scheikunde en Economie vallen onder het vak.</t>
  </si>
  <si>
    <t>In leerjaar 2, 3 en 4 goed kijken naar het aantal uur dat gegeven gaat worden. Die formule aanpassen aan het werkelijke aantal en aantal weken.</t>
  </si>
  <si>
    <r>
      <t xml:space="preserve">Voor de </t>
    </r>
    <r>
      <rPr>
        <b/>
        <sz val="11"/>
        <color theme="1"/>
        <rFont val="Calibri"/>
        <family val="2"/>
        <scheme val="minor"/>
      </rPr>
      <t>BBL</t>
    </r>
    <r>
      <rPr>
        <sz val="11"/>
        <color theme="1"/>
        <rFont val="Calibri"/>
        <family val="2"/>
        <scheme val="minor"/>
      </rPr>
      <t xml:space="preserve"> kun je gewoon een dag nemen en daar de gewenste uren invullen per dag. De overige dagen vullen met een ''x'' voor de bpv-berekening.</t>
    </r>
  </si>
  <si>
    <t>Het is vooral een schema om te bekijen of je aan voldoende onderwijstijd komt. Ook te gebruiken voor het plannen van de blokstages.</t>
  </si>
  <si>
    <t>Deze planning kan de roostermaker meenemen in de roostering. De dagroosters en avo-dagen zien ze in het aan te leveren rooster.</t>
  </si>
  <si>
    <t>WETTELIJK</t>
  </si>
  <si>
    <t>Zone.college</t>
  </si>
  <si>
    <t>BOL</t>
  </si>
  <si>
    <t>klas</t>
  </si>
  <si>
    <t>BOT</t>
  </si>
  <si>
    <t>BPV</t>
  </si>
  <si>
    <t>vrij</t>
  </si>
  <si>
    <t>Entree:</t>
  </si>
  <si>
    <t>geen eis</t>
  </si>
  <si>
    <t>subtotaal</t>
  </si>
  <si>
    <t>totaal</t>
  </si>
  <si>
    <t>Niveau 2:</t>
  </si>
  <si>
    <t xml:space="preserve">Niveau 2: </t>
  </si>
  <si>
    <t>Niveau 3:</t>
  </si>
  <si>
    <t>Niveau 4:</t>
  </si>
  <si>
    <t>Paravet.:</t>
  </si>
  <si>
    <t>BBL</t>
  </si>
  <si>
    <t>Per jaar</t>
  </si>
  <si>
    <t>ieder jaar</t>
  </si>
  <si>
    <t>Totaal</t>
  </si>
  <si>
    <t>Jaarrooster schooljaar 2021-2022</t>
  </si>
  <si>
    <t>Leerjaar 1</t>
  </si>
  <si>
    <t>Niveau  1</t>
  </si>
  <si>
    <t>schooljaar 2021-2022</t>
  </si>
  <si>
    <t>weeknr.</t>
  </si>
  <si>
    <t>maand</t>
  </si>
  <si>
    <t>aug</t>
  </si>
  <si>
    <t>sep</t>
  </si>
  <si>
    <t>okt</t>
  </si>
  <si>
    <t>nov</t>
  </si>
  <si>
    <t>dec</t>
  </si>
  <si>
    <t>jan</t>
  </si>
  <si>
    <t>feb</t>
  </si>
  <si>
    <t>mrt</t>
  </si>
  <si>
    <t>apr</t>
  </si>
  <si>
    <t>mei</t>
  </si>
  <si>
    <t>jun</t>
  </si>
  <si>
    <t>jul</t>
  </si>
  <si>
    <t>dagen</t>
  </si>
  <si>
    <t>uren</t>
  </si>
  <si>
    <t>dat.ma</t>
  </si>
  <si>
    <t>BPV (x)</t>
  </si>
  <si>
    <t>8 h/dag</t>
  </si>
  <si>
    <t>ma</t>
  </si>
  <si>
    <t>v</t>
  </si>
  <si>
    <t xml:space="preserve">G </t>
  </si>
  <si>
    <t>G</t>
  </si>
  <si>
    <t>V</t>
  </si>
  <si>
    <t>PA</t>
  </si>
  <si>
    <t>PK</t>
  </si>
  <si>
    <t>Lesdag Groen (G)</t>
  </si>
  <si>
    <t>6 h/dag</t>
  </si>
  <si>
    <t>di</t>
  </si>
  <si>
    <t>x</t>
  </si>
  <si>
    <t>MC</t>
  </si>
  <si>
    <t>k</t>
  </si>
  <si>
    <t>Keuzedelen (K)</t>
  </si>
  <si>
    <t>wo</t>
  </si>
  <si>
    <t>KO</t>
  </si>
  <si>
    <t>do</t>
  </si>
  <si>
    <t>A</t>
  </si>
  <si>
    <t>S</t>
  </si>
  <si>
    <t xml:space="preserve">A </t>
  </si>
  <si>
    <t>HV</t>
  </si>
  <si>
    <t>AVO (A)</t>
  </si>
  <si>
    <t>3 h/dag</t>
  </si>
  <si>
    <t>#</t>
  </si>
  <si>
    <t>vr</t>
  </si>
  <si>
    <t>GV</t>
  </si>
  <si>
    <t>Niveau  2</t>
  </si>
  <si>
    <t>7 h/dag</t>
  </si>
  <si>
    <t>5 h/dag</t>
  </si>
  <si>
    <t xml:space="preserve"> </t>
  </si>
  <si>
    <t>Niveau  3</t>
  </si>
  <si>
    <t>Niveau  4</t>
  </si>
  <si>
    <t>Legenda:</t>
  </si>
  <si>
    <t>=</t>
  </si>
  <si>
    <t>MBO conferentie</t>
  </si>
  <si>
    <t>Scholingsdag voor docenten</t>
  </si>
  <si>
    <t xml:space="preserve">V </t>
  </si>
  <si>
    <t>Vakantiedag</t>
  </si>
  <si>
    <t>Goede Vrijdag</t>
  </si>
  <si>
    <t>BV</t>
  </si>
  <si>
    <t>Bevrijdingsdag</t>
  </si>
  <si>
    <t>2e paasdag</t>
  </si>
  <si>
    <t>Hemelvaartsdag</t>
  </si>
  <si>
    <t>Koningsdag</t>
  </si>
  <si>
    <t>2e pinksterdag</t>
  </si>
  <si>
    <t>Leerjaar 2</t>
  </si>
  <si>
    <t>6 h/dag - 3 h/dag</t>
  </si>
  <si>
    <t>4,5 h/dag</t>
  </si>
  <si>
    <t>*</t>
  </si>
  <si>
    <t>4 h/dag</t>
  </si>
  <si>
    <t xml:space="preserve">gemiddelde uren keuzedeel per jaar </t>
  </si>
  <si>
    <t>aantal uren en periode aanpassen!</t>
  </si>
  <si>
    <t>Leerjaar 3</t>
  </si>
  <si>
    <t>1 h/dag - 3 h/dag</t>
  </si>
  <si>
    <t>Leerjaar 4</t>
  </si>
  <si>
    <t>Keuzedeel laatste jaar (voorgaande jaren een gemiddelde genomen)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</si>
</sst>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indexed="22"/>
      <name val="Arial"/>
      <family val="2"/>
    </font>
    <font>
      <sz val="9"/>
      <color indexed="22"/>
      <name val="Arial"/>
      <family val="2"/>
    </font>
    <font>
      <b/>
      <sz val="14"/>
      <name val="Arial"/>
      <family val="2"/>
    </font>
    <font>
      <b/>
      <sz val="9"/>
      <color indexed="22"/>
      <name val="Arial"/>
      <family val="2"/>
    </font>
    <font>
      <sz val="10"/>
      <name val="Tahoma"/>
      <family val="2"/>
    </font>
    <font>
      <b/>
      <sz val="11"/>
      <color theme="1"/>
      <name val="Arial"/>
      <family val="2"/>
    </font>
    <font>
      <sz val="22"/>
      <color theme="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9"/>
      <color rgb="FF8EA9DB"/>
      <name val="Arial"/>
      <family val="2"/>
    </font>
    <font>
      <sz val="9"/>
      <color rgb="FF305496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auto="1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305496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3" tint="-0.249977111117893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/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/>
      <top/>
      <bottom style="thin">
        <color theme="3" tint="-0.24997711111789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3" tint="-0.249977111117893"/>
      </left>
      <right style="thin">
        <color indexed="64"/>
      </right>
      <top style="thin">
        <color theme="3" tint="-0.249977111117893"/>
      </top>
      <bottom/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 style="thin">
        <color theme="3" tint="-0.249977111117893"/>
      </right>
      <top style="thin">
        <color theme="3" tint="-0.249977111117893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Dashed">
        <color rgb="FFFF0000"/>
      </left>
      <right/>
      <top style="mediumDashed">
        <color rgb="FFFF0000"/>
      </top>
      <bottom/>
      <diagonal/>
    </border>
    <border>
      <left/>
      <right/>
      <top style="mediumDashed">
        <color rgb="FFFF0000"/>
      </top>
      <bottom/>
      <diagonal/>
    </border>
    <border>
      <left/>
      <right style="mediumDashed">
        <color rgb="FFFF0000"/>
      </right>
      <top style="mediumDashed">
        <color rgb="FFFF0000"/>
      </top>
      <bottom/>
      <diagonal/>
    </border>
    <border>
      <left style="mediumDashed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rgb="FFFF0000"/>
      </right>
      <top/>
      <bottom/>
      <diagonal/>
    </border>
    <border>
      <left style="mediumDashed">
        <color rgb="FFFF0000"/>
      </left>
      <right style="thin">
        <color indexed="64"/>
      </right>
      <top/>
      <bottom style="thin">
        <color indexed="64"/>
      </bottom>
      <diagonal/>
    </border>
    <border>
      <left style="mediumDashed">
        <color rgb="FFFF0000"/>
      </left>
      <right style="thin">
        <color indexed="64"/>
      </right>
      <top style="thin">
        <color indexed="64"/>
      </top>
      <bottom style="mediumDashed">
        <color rgb="FFFF0000"/>
      </bottom>
      <diagonal/>
    </border>
    <border>
      <left/>
      <right/>
      <top/>
      <bottom style="mediumDashed">
        <color rgb="FFFF0000"/>
      </bottom>
      <diagonal/>
    </border>
    <border>
      <left/>
      <right style="mediumDashed">
        <color rgb="FFFF0000"/>
      </right>
      <top/>
      <bottom style="mediumDashed">
        <color rgb="FFFF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3" tint="-0.249977111117893"/>
      </left>
      <right/>
      <top style="thin">
        <color theme="3" tint="-0.249977111117893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-0.249977111117893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rgb="FFFF0000"/>
      </left>
      <right style="thin">
        <color indexed="64"/>
      </right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13" fillId="0" borderId="0"/>
    <xf numFmtId="0" fontId="13" fillId="0" borderId="0"/>
    <xf numFmtId="0" fontId="8" fillId="0" borderId="0"/>
  </cellStyleXfs>
  <cellXfs count="256">
    <xf numFmtId="0" fontId="0" fillId="0" borderId="0" xfId="0"/>
    <xf numFmtId="0" fontId="5" fillId="0" borderId="1" xfId="0" applyFont="1" applyFill="1" applyBorder="1" applyAlignment="1" applyProtection="1">
      <alignment horizontal="left"/>
    </xf>
    <xf numFmtId="0" fontId="6" fillId="0" borderId="2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left"/>
    </xf>
    <xf numFmtId="0" fontId="5" fillId="0" borderId="4" xfId="0" applyFont="1" applyFill="1" applyBorder="1" applyAlignment="1" applyProtection="1">
      <alignment horizontal="left"/>
    </xf>
    <xf numFmtId="0" fontId="9" fillId="0" borderId="7" xfId="0" applyFont="1" applyFill="1" applyBorder="1" applyAlignment="1" applyProtection="1">
      <alignment horizontal="center"/>
    </xf>
    <xf numFmtId="0" fontId="10" fillId="2" borderId="9" xfId="0" applyFont="1" applyFill="1" applyBorder="1" applyAlignment="1" applyProtection="1">
      <alignment horizontal="center"/>
    </xf>
    <xf numFmtId="0" fontId="10" fillId="2" borderId="10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left"/>
    </xf>
    <xf numFmtId="0" fontId="4" fillId="0" borderId="7" xfId="0" applyFont="1" applyFill="1" applyBorder="1" applyAlignment="1" applyProtection="1">
      <alignment horizontal="left"/>
    </xf>
    <xf numFmtId="0" fontId="4" fillId="0" borderId="7" xfId="0" applyFont="1" applyBorder="1"/>
    <xf numFmtId="0" fontId="4" fillId="0" borderId="7" xfId="0" applyFont="1" applyFill="1" applyBorder="1" applyAlignment="1">
      <alignment horizontal="left"/>
    </xf>
    <xf numFmtId="0" fontId="4" fillId="0" borderId="7" xfId="0" applyFont="1" applyFill="1" applyBorder="1" applyAlignment="1" applyProtection="1">
      <alignment horizontal="center"/>
    </xf>
    <xf numFmtId="0" fontId="12" fillId="0" borderId="7" xfId="0" applyFont="1" applyFill="1" applyBorder="1" applyAlignment="1">
      <alignment horizontal="left"/>
    </xf>
    <xf numFmtId="0" fontId="6" fillId="0" borderId="3" xfId="0" applyFont="1" applyFill="1" applyBorder="1" applyAlignment="1" applyProtection="1">
      <alignment horizontal="center"/>
    </xf>
    <xf numFmtId="0" fontId="5" fillId="0" borderId="20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10" borderId="20" xfId="0" applyFont="1" applyFill="1" applyBorder="1" applyAlignment="1">
      <alignment horizontal="center" vertical="center"/>
    </xf>
    <xf numFmtId="0" fontId="5" fillId="10" borderId="17" xfId="0" applyFont="1" applyFill="1" applyBorder="1" applyAlignment="1">
      <alignment horizontal="center" vertical="center"/>
    </xf>
    <xf numFmtId="0" fontId="5" fillId="12" borderId="6" xfId="0" applyFont="1" applyFill="1" applyBorder="1" applyAlignment="1">
      <alignment horizontal="center" vertical="center"/>
    </xf>
    <xf numFmtId="0" fontId="5" fillId="12" borderId="2" xfId="0" applyFont="1" applyFill="1" applyBorder="1" applyAlignment="1">
      <alignment horizontal="center" vertical="center"/>
    </xf>
    <xf numFmtId="0" fontId="5" fillId="12" borderId="27" xfId="0" applyFont="1" applyFill="1" applyBorder="1" applyAlignment="1">
      <alignment horizontal="center" vertical="center"/>
    </xf>
    <xf numFmtId="0" fontId="5" fillId="12" borderId="12" xfId="0" applyFont="1" applyFill="1" applyBorder="1" applyAlignment="1">
      <alignment horizontal="center" vertical="center"/>
    </xf>
    <xf numFmtId="0" fontId="5" fillId="12" borderId="20" xfId="0" applyFont="1" applyFill="1" applyBorder="1" applyAlignment="1">
      <alignment horizontal="center" vertical="center"/>
    </xf>
    <xf numFmtId="0" fontId="5" fillId="12" borderId="16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horizontal="center" vertical="center"/>
    </xf>
    <xf numFmtId="0" fontId="2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12" borderId="17" xfId="0" applyFont="1" applyFill="1" applyBorder="1" applyAlignment="1">
      <alignment horizontal="center" vertical="center"/>
    </xf>
    <xf numFmtId="0" fontId="5" fillId="12" borderId="23" xfId="0" applyFont="1" applyFill="1" applyBorder="1" applyAlignment="1">
      <alignment horizontal="center" vertical="center"/>
    </xf>
    <xf numFmtId="0" fontId="5" fillId="10" borderId="21" xfId="0" applyFont="1" applyFill="1" applyBorder="1" applyAlignment="1">
      <alignment horizontal="center" vertical="center"/>
    </xf>
    <xf numFmtId="0" fontId="5" fillId="13" borderId="20" xfId="0" applyFont="1" applyFill="1" applyBorder="1" applyAlignment="1">
      <alignment horizontal="center" vertical="center"/>
    </xf>
    <xf numFmtId="0" fontId="5" fillId="13" borderId="16" xfId="0" applyFont="1" applyFill="1" applyBorder="1" applyAlignment="1">
      <alignment horizontal="center" vertical="center"/>
    </xf>
    <xf numFmtId="0" fontId="5" fillId="13" borderId="23" xfId="0" applyFont="1" applyFill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left" vertical="center"/>
    </xf>
    <xf numFmtId="0" fontId="5" fillId="0" borderId="5" xfId="0" applyFont="1" applyFill="1" applyBorder="1" applyAlignment="1" applyProtection="1">
      <alignment horizontal="left" vertical="center"/>
    </xf>
    <xf numFmtId="0" fontId="11" fillId="0" borderId="7" xfId="0" applyFont="1" applyFill="1" applyBorder="1" applyAlignment="1">
      <alignment horizontal="left"/>
    </xf>
    <xf numFmtId="0" fontId="5" fillId="0" borderId="12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/>
    <xf numFmtId="0" fontId="4" fillId="0" borderId="4" xfId="0" applyFont="1" applyFill="1" applyBorder="1" applyAlignment="1" applyProtection="1">
      <alignment horizontal="left"/>
    </xf>
    <xf numFmtId="0" fontId="6" fillId="0" borderId="7" xfId="0" applyFont="1" applyFill="1" applyBorder="1" applyAlignment="1">
      <alignment horizontal="left"/>
    </xf>
    <xf numFmtId="0" fontId="12" fillId="0" borderId="38" xfId="0" applyFont="1" applyFill="1" applyBorder="1" applyAlignment="1">
      <alignment horizontal="left"/>
    </xf>
    <xf numFmtId="0" fontId="5" fillId="0" borderId="2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center"/>
    </xf>
    <xf numFmtId="0" fontId="6" fillId="0" borderId="2" xfId="0" applyFont="1" applyFill="1" applyBorder="1" applyAlignment="1" applyProtection="1">
      <alignment horizontal="left"/>
    </xf>
    <xf numFmtId="0" fontId="5" fillId="0" borderId="39" xfId="0" applyFont="1" applyFill="1" applyBorder="1" applyAlignment="1" applyProtection="1">
      <alignment horizontal="center"/>
    </xf>
    <xf numFmtId="0" fontId="5" fillId="12" borderId="2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5" fontId="5" fillId="3" borderId="15" xfId="0" applyNumberFormat="1" applyFont="1" applyFill="1" applyBorder="1" applyAlignment="1" applyProtection="1">
      <alignment horizontal="center" vertical="center"/>
    </xf>
    <xf numFmtId="15" fontId="5" fillId="4" borderId="15" xfId="0" applyNumberFormat="1" applyFont="1" applyFill="1" applyBorder="1" applyAlignment="1" applyProtection="1">
      <alignment horizontal="center" vertical="center"/>
    </xf>
    <xf numFmtId="15" fontId="5" fillId="5" borderId="15" xfId="0" applyNumberFormat="1" applyFont="1" applyFill="1" applyBorder="1" applyAlignment="1" applyProtection="1">
      <alignment horizontal="center" vertical="center"/>
    </xf>
    <xf numFmtId="0" fontId="5" fillId="6" borderId="15" xfId="0" applyFont="1" applyFill="1" applyBorder="1" applyAlignment="1" applyProtection="1">
      <alignment horizontal="center" vertical="center"/>
    </xf>
    <xf numFmtId="0" fontId="5" fillId="6" borderId="19" xfId="0" applyFont="1" applyFill="1" applyBorder="1" applyAlignment="1" applyProtection="1">
      <alignment horizontal="center" vertical="center"/>
    </xf>
    <xf numFmtId="0" fontId="5" fillId="5" borderId="15" xfId="0" applyFont="1" applyFill="1" applyBorder="1" applyAlignment="1" applyProtection="1">
      <alignment horizontal="center" vertical="center"/>
    </xf>
    <xf numFmtId="0" fontId="5" fillId="4" borderId="15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0" fontId="5" fillId="5" borderId="22" xfId="0" applyFont="1" applyFill="1" applyBorder="1" applyAlignment="1" applyProtection="1">
      <alignment horizontal="center" vertical="center"/>
    </xf>
    <xf numFmtId="0" fontId="16" fillId="9" borderId="16" xfId="0" applyFont="1" applyFill="1" applyBorder="1" applyAlignment="1">
      <alignment horizontal="right"/>
    </xf>
    <xf numFmtId="0" fontId="16" fillId="13" borderId="2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right"/>
    </xf>
    <xf numFmtId="0" fontId="5" fillId="0" borderId="16" xfId="0" applyFont="1" applyFill="1" applyBorder="1" applyAlignment="1">
      <alignment horizontal="right"/>
    </xf>
    <xf numFmtId="0" fontId="16" fillId="0" borderId="0" xfId="0" applyFont="1"/>
    <xf numFmtId="0" fontId="16" fillId="0" borderId="0" xfId="0" applyFont="1" applyFill="1"/>
    <xf numFmtId="0" fontId="16" fillId="13" borderId="16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" fontId="5" fillId="0" borderId="0" xfId="1" applyNumberFormat="1" applyFont="1" applyFill="1" applyBorder="1" applyAlignment="1">
      <alignment horizontal="center" vertical="center"/>
    </xf>
    <xf numFmtId="0" fontId="16" fillId="0" borderId="0" xfId="0" applyFont="1" applyBorder="1"/>
    <xf numFmtId="0" fontId="5" fillId="8" borderId="2" xfId="0" applyFont="1" applyFill="1" applyBorder="1" applyAlignment="1">
      <alignment horizontal="center" vertical="center"/>
    </xf>
    <xf numFmtId="1" fontId="5" fillId="8" borderId="2" xfId="1" applyNumberFormat="1" applyFont="1" applyFill="1" applyBorder="1" applyAlignment="1">
      <alignment horizontal="center" vertical="center"/>
    </xf>
    <xf numFmtId="0" fontId="16" fillId="9" borderId="2" xfId="0" applyFont="1" applyFill="1" applyBorder="1" applyAlignment="1">
      <alignment horizontal="center" vertical="center"/>
    </xf>
    <xf numFmtId="0" fontId="16" fillId="9" borderId="8" xfId="0" applyFont="1" applyFill="1" applyBorder="1" applyAlignment="1">
      <alignment horizontal="center" vertical="center"/>
    </xf>
    <xf numFmtId="1" fontId="5" fillId="8" borderId="8" xfId="1" applyNumberFormat="1" applyFont="1" applyFill="1" applyBorder="1" applyAlignment="1">
      <alignment horizontal="center" vertical="center"/>
    </xf>
    <xf numFmtId="0" fontId="18" fillId="0" borderId="40" xfId="0" applyFont="1" applyBorder="1" applyAlignment="1">
      <alignment horizontal="right"/>
    </xf>
    <xf numFmtId="0" fontId="16" fillId="9" borderId="8" xfId="0" applyFont="1" applyFill="1" applyBorder="1" applyAlignment="1">
      <alignment horizontal="center"/>
    </xf>
    <xf numFmtId="0" fontId="4" fillId="0" borderId="14" xfId="0" applyFont="1" applyFill="1" applyBorder="1" applyAlignment="1" applyProtection="1">
      <alignment horizontal="left"/>
    </xf>
    <xf numFmtId="0" fontId="16" fillId="12" borderId="16" xfId="0" applyFont="1" applyFill="1" applyBorder="1" applyAlignment="1">
      <alignment horizontal="right"/>
    </xf>
    <xf numFmtId="0" fontId="9" fillId="0" borderId="16" xfId="0" applyFont="1" applyFill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left"/>
    </xf>
    <xf numFmtId="0" fontId="6" fillId="0" borderId="13" xfId="0" applyFont="1" applyFill="1" applyBorder="1" applyAlignment="1">
      <alignment horizontal="left"/>
    </xf>
    <xf numFmtId="0" fontId="6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center"/>
    </xf>
    <xf numFmtId="0" fontId="5" fillId="7" borderId="0" xfId="0" applyFont="1" applyFill="1" applyBorder="1" applyAlignment="1" applyProtection="1">
      <alignment horizontal="center"/>
    </xf>
    <xf numFmtId="0" fontId="18" fillId="9" borderId="41" xfId="0" applyFont="1" applyFill="1" applyBorder="1" applyAlignment="1">
      <alignment horizontal="center" vertical="center"/>
    </xf>
    <xf numFmtId="1" fontId="6" fillId="9" borderId="42" xfId="0" applyNumberFormat="1" applyFont="1" applyFill="1" applyBorder="1" applyAlignment="1">
      <alignment horizontal="center" vertical="center"/>
    </xf>
    <xf numFmtId="0" fontId="16" fillId="0" borderId="0" xfId="0" applyFont="1" applyFill="1" applyBorder="1"/>
    <xf numFmtId="0" fontId="10" fillId="2" borderId="43" xfId="0" applyFont="1" applyFill="1" applyBorder="1" applyAlignment="1" applyProtection="1">
      <alignment horizontal="center"/>
    </xf>
    <xf numFmtId="0" fontId="16" fillId="11" borderId="16" xfId="0" applyFont="1" applyFill="1" applyBorder="1" applyAlignment="1">
      <alignment horizontal="right"/>
    </xf>
    <xf numFmtId="1" fontId="5" fillId="9" borderId="2" xfId="1" applyNumberFormat="1" applyFont="1" applyFill="1" applyBorder="1" applyAlignment="1">
      <alignment horizontal="center" vertical="center"/>
    </xf>
    <xf numFmtId="1" fontId="5" fillId="9" borderId="8" xfId="1" applyNumberFormat="1" applyFont="1" applyFill="1" applyBorder="1" applyAlignment="1">
      <alignment horizontal="center" vertical="center"/>
    </xf>
    <xf numFmtId="0" fontId="17" fillId="10" borderId="32" xfId="0" applyFont="1" applyFill="1" applyBorder="1" applyAlignment="1">
      <alignment horizontal="center" vertical="center"/>
    </xf>
    <xf numFmtId="0" fontId="17" fillId="10" borderId="34" xfId="0" applyFont="1" applyFill="1" applyBorder="1" applyAlignment="1">
      <alignment horizontal="center"/>
    </xf>
    <xf numFmtId="0" fontId="17" fillId="10" borderId="35" xfId="0" applyFont="1" applyFill="1" applyBorder="1" applyAlignment="1">
      <alignment horizontal="center" vertical="center"/>
    </xf>
    <xf numFmtId="0" fontId="16" fillId="0" borderId="30" xfId="0" applyFont="1" applyBorder="1" applyAlignment="1">
      <alignment horizontal="center"/>
    </xf>
    <xf numFmtId="0" fontId="16" fillId="0" borderId="30" xfId="0" applyFont="1" applyBorder="1"/>
    <xf numFmtId="0" fontId="16" fillId="0" borderId="31" xfId="0" applyFont="1" applyBorder="1"/>
    <xf numFmtId="0" fontId="16" fillId="0" borderId="0" xfId="0" applyFont="1" applyBorder="1" applyAlignment="1">
      <alignment horizontal="center"/>
    </xf>
    <xf numFmtId="0" fontId="16" fillId="0" borderId="33" xfId="0" applyFont="1" applyBorder="1"/>
    <xf numFmtId="0" fontId="16" fillId="0" borderId="36" xfId="0" applyFont="1" applyBorder="1" applyAlignment="1">
      <alignment horizontal="center"/>
    </xf>
    <xf numFmtId="0" fontId="16" fillId="0" borderId="36" xfId="0" applyFont="1" applyBorder="1"/>
    <xf numFmtId="0" fontId="16" fillId="0" borderId="37" xfId="0" applyFont="1" applyBorder="1"/>
    <xf numFmtId="0" fontId="18" fillId="0" borderId="29" xfId="0" applyFont="1" applyBorder="1"/>
    <xf numFmtId="0" fontId="0" fillId="0" borderId="0" xfId="0" applyAlignment="1">
      <alignment horizontal="center"/>
    </xf>
    <xf numFmtId="0" fontId="0" fillId="0" borderId="44" xfId="0" applyBorder="1"/>
    <xf numFmtId="0" fontId="19" fillId="0" borderId="44" xfId="0" applyFont="1" applyBorder="1" applyAlignment="1">
      <alignment horizontal="center"/>
    </xf>
    <xf numFmtId="0" fontId="20" fillId="0" borderId="0" xfId="0" applyFont="1"/>
    <xf numFmtId="0" fontId="19" fillId="0" borderId="45" xfId="0" applyFont="1" applyBorder="1"/>
    <xf numFmtId="0" fontId="19" fillId="0" borderId="46" xfId="0" applyFont="1" applyBorder="1"/>
    <xf numFmtId="0" fontId="19" fillId="0" borderId="47" xfId="0" applyFont="1" applyBorder="1"/>
    <xf numFmtId="0" fontId="19" fillId="0" borderId="44" xfId="0" applyFont="1" applyBorder="1"/>
    <xf numFmtId="0" fontId="0" fillId="0" borderId="48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0" xfId="0" applyBorder="1"/>
    <xf numFmtId="0" fontId="19" fillId="0" borderId="52" xfId="0" applyFont="1" applyBorder="1"/>
    <xf numFmtId="0" fontId="19" fillId="0" borderId="53" xfId="0" applyFont="1" applyBorder="1"/>
    <xf numFmtId="0" fontId="0" fillId="0" borderId="54" xfId="0" applyBorder="1"/>
    <xf numFmtId="0" fontId="0" fillId="0" borderId="55" xfId="0" applyBorder="1"/>
    <xf numFmtId="0" fontId="0" fillId="0" borderId="44" xfId="0" applyBorder="1" applyAlignment="1">
      <alignment vertical="center"/>
    </xf>
    <xf numFmtId="0" fontId="0" fillId="0" borderId="56" xfId="0" applyBorder="1"/>
    <xf numFmtId="0" fontId="0" fillId="0" borderId="58" xfId="0" applyBorder="1"/>
    <xf numFmtId="0" fontId="0" fillId="0" borderId="59" xfId="0" applyBorder="1"/>
    <xf numFmtId="0" fontId="0" fillId="0" borderId="62" xfId="0" applyBorder="1"/>
    <xf numFmtId="0" fontId="0" fillId="0" borderId="16" xfId="0" applyBorder="1"/>
    <xf numFmtId="0" fontId="0" fillId="0" borderId="2" xfId="0" applyBorder="1"/>
    <xf numFmtId="0" fontId="0" fillId="0" borderId="64" xfId="0" applyBorder="1"/>
    <xf numFmtId="0" fontId="0" fillId="0" borderId="65" xfId="0" applyBorder="1"/>
    <xf numFmtId="0" fontId="0" fillId="0" borderId="60" xfId="0" applyBorder="1"/>
    <xf numFmtId="0" fontId="0" fillId="0" borderId="61" xfId="0" applyBorder="1"/>
    <xf numFmtId="0" fontId="0" fillId="0" borderId="66" xfId="0" applyBorder="1"/>
    <xf numFmtId="0" fontId="0" fillId="0" borderId="67" xfId="0" applyBorder="1"/>
    <xf numFmtId="0" fontId="19" fillId="0" borderId="0" xfId="0" applyFont="1" applyFill="1" applyBorder="1"/>
    <xf numFmtId="0" fontId="0" fillId="0" borderId="68" xfId="0" applyBorder="1"/>
    <xf numFmtId="0" fontId="0" fillId="0" borderId="69" xfId="0" applyBorder="1"/>
    <xf numFmtId="0" fontId="0" fillId="0" borderId="2" xfId="0" applyBorder="1" applyAlignment="1">
      <alignment vertical="center"/>
    </xf>
    <xf numFmtId="0" fontId="21" fillId="0" borderId="44" xfId="0" applyFont="1" applyBorder="1" applyAlignment="1">
      <alignment horizontal="center"/>
    </xf>
    <xf numFmtId="0" fontId="22" fillId="0" borderId="0" xfId="0" applyFont="1"/>
    <xf numFmtId="0" fontId="23" fillId="0" borderId="0" xfId="0" applyFont="1"/>
    <xf numFmtId="0" fontId="22" fillId="0" borderId="44" xfId="0" applyFont="1" applyBorder="1"/>
    <xf numFmtId="0" fontId="21" fillId="0" borderId="64" xfId="0" applyFont="1" applyBorder="1"/>
    <xf numFmtId="0" fontId="21" fillId="0" borderId="65" xfId="0" applyFont="1" applyBorder="1"/>
    <xf numFmtId="0" fontId="21" fillId="0" borderId="41" xfId="0" applyFont="1" applyBorder="1"/>
    <xf numFmtId="0" fontId="21" fillId="0" borderId="42" xfId="0" applyFont="1" applyBorder="1"/>
    <xf numFmtId="0" fontId="22" fillId="0" borderId="64" xfId="0" applyFont="1" applyBorder="1"/>
    <xf numFmtId="0" fontId="22" fillId="0" borderId="65" xfId="0" applyFont="1" applyBorder="1"/>
    <xf numFmtId="0" fontId="22" fillId="0" borderId="41" xfId="0" applyFont="1" applyBorder="1"/>
    <xf numFmtId="0" fontId="22" fillId="0" borderId="42" xfId="0" applyFont="1" applyBorder="1"/>
    <xf numFmtId="0" fontId="22" fillId="0" borderId="71" xfId="0" applyFont="1" applyBorder="1"/>
    <xf numFmtId="0" fontId="5" fillId="15" borderId="2" xfId="0" applyFont="1" applyFill="1" applyBorder="1" applyAlignment="1">
      <alignment horizontal="center" vertical="center"/>
    </xf>
    <xf numFmtId="0" fontId="5" fillId="15" borderId="6" xfId="0" applyFont="1" applyFill="1" applyBorder="1" applyAlignment="1">
      <alignment horizontal="center" vertical="center"/>
    </xf>
    <xf numFmtId="0" fontId="5" fillId="15" borderId="17" xfId="0" applyFont="1" applyFill="1" applyBorder="1" applyAlignment="1">
      <alignment horizontal="center" vertical="center"/>
    </xf>
    <xf numFmtId="0" fontId="5" fillId="14" borderId="17" xfId="0" applyFont="1" applyFill="1" applyBorder="1" applyAlignment="1">
      <alignment horizontal="center" vertical="center"/>
    </xf>
    <xf numFmtId="0" fontId="5" fillId="14" borderId="25" xfId="0" applyFont="1" applyFill="1" applyBorder="1" applyAlignment="1">
      <alignment horizontal="center" vertical="center"/>
    </xf>
    <xf numFmtId="0" fontId="5" fillId="16" borderId="2" xfId="0" applyFont="1" applyFill="1" applyBorder="1" applyAlignment="1">
      <alignment horizontal="center" vertical="center"/>
    </xf>
    <xf numFmtId="0" fontId="5" fillId="16" borderId="17" xfId="0" applyFont="1" applyFill="1" applyBorder="1" applyAlignment="1">
      <alignment horizontal="center" vertical="center"/>
    </xf>
    <xf numFmtId="0" fontId="5" fillId="11" borderId="2" xfId="0" applyFont="1" applyFill="1" applyBorder="1" applyAlignment="1">
      <alignment horizontal="center" vertical="center"/>
    </xf>
    <xf numFmtId="0" fontId="5" fillId="11" borderId="20" xfId="0" applyFont="1" applyFill="1" applyBorder="1" applyAlignment="1">
      <alignment horizontal="center" vertical="center"/>
    </xf>
    <xf numFmtId="0" fontId="5" fillId="11" borderId="16" xfId="0" applyFont="1" applyFill="1" applyBorder="1" applyAlignment="1">
      <alignment horizontal="center" vertical="center"/>
    </xf>
    <xf numFmtId="0" fontId="17" fillId="10" borderId="72" xfId="0" applyFont="1" applyFill="1" applyBorder="1" applyAlignment="1">
      <alignment horizontal="center"/>
    </xf>
    <xf numFmtId="0" fontId="5" fillId="17" borderId="2" xfId="0" applyFont="1" applyFill="1" applyBorder="1" applyAlignment="1">
      <alignment horizontal="right" vertical="center"/>
    </xf>
    <xf numFmtId="0" fontId="5" fillId="9" borderId="16" xfId="0" applyFont="1" applyFill="1" applyBorder="1" applyAlignment="1">
      <alignment horizontal="right"/>
    </xf>
    <xf numFmtId="0" fontId="1" fillId="0" borderId="0" xfId="0" applyFont="1"/>
    <xf numFmtId="0" fontId="5" fillId="4" borderId="19" xfId="0" applyFont="1" applyFill="1" applyBorder="1" applyAlignment="1" applyProtection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73" xfId="0" applyFont="1" applyFill="1" applyBorder="1" applyAlignment="1">
      <alignment horizontal="center" vertical="center"/>
    </xf>
    <xf numFmtId="0" fontId="5" fillId="0" borderId="74" xfId="0" applyFont="1" applyFill="1" applyBorder="1" applyAlignment="1">
      <alignment horizontal="center" vertical="center"/>
    </xf>
    <xf numFmtId="0" fontId="5" fillId="0" borderId="75" xfId="0" applyFont="1" applyFill="1" applyBorder="1" applyAlignment="1">
      <alignment horizontal="center" vertical="center"/>
    </xf>
    <xf numFmtId="0" fontId="5" fillId="0" borderId="76" xfId="0" applyFont="1" applyFill="1" applyBorder="1" applyAlignment="1">
      <alignment horizontal="center" vertical="center"/>
    </xf>
    <xf numFmtId="0" fontId="5" fillId="0" borderId="77" xfId="0" applyFont="1" applyFill="1" applyBorder="1" applyAlignment="1">
      <alignment horizontal="center" vertical="center"/>
    </xf>
    <xf numFmtId="0" fontId="5" fillId="13" borderId="78" xfId="0" applyFont="1" applyFill="1" applyBorder="1" applyAlignment="1">
      <alignment horizontal="center" vertical="center"/>
    </xf>
    <xf numFmtId="0" fontId="5" fillId="14" borderId="20" xfId="0" applyFont="1" applyFill="1" applyBorder="1" applyAlignment="1">
      <alignment horizontal="center" vertical="center"/>
    </xf>
    <xf numFmtId="0" fontId="5" fillId="14" borderId="21" xfId="0" applyFont="1" applyFill="1" applyBorder="1" applyAlignment="1">
      <alignment horizontal="center" vertical="center"/>
    </xf>
    <xf numFmtId="0" fontId="5" fillId="12" borderId="2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12" borderId="13" xfId="0" applyFont="1" applyFill="1" applyBorder="1" applyAlignment="1">
      <alignment horizontal="center" vertical="center"/>
    </xf>
    <xf numFmtId="0" fontId="5" fillId="0" borderId="79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15" borderId="23" xfId="0" applyFont="1" applyFill="1" applyBorder="1" applyAlignment="1">
      <alignment horizontal="center" vertical="center"/>
    </xf>
    <xf numFmtId="0" fontId="5" fillId="15" borderId="4" xfId="0" applyFont="1" applyFill="1" applyBorder="1" applyAlignment="1">
      <alignment horizontal="center" vertical="center"/>
    </xf>
    <xf numFmtId="0" fontId="5" fillId="15" borderId="26" xfId="0" applyFont="1" applyFill="1" applyBorder="1" applyAlignment="1">
      <alignment horizontal="center" vertical="center"/>
    </xf>
    <xf numFmtId="0" fontId="5" fillId="15" borderId="16" xfId="0" applyFont="1" applyFill="1" applyBorder="1" applyAlignment="1">
      <alignment horizontal="center" vertical="center"/>
    </xf>
    <xf numFmtId="0" fontId="5" fillId="15" borderId="18" xfId="0" applyFont="1" applyFill="1" applyBorder="1" applyAlignment="1">
      <alignment horizontal="center" vertical="center"/>
    </xf>
    <xf numFmtId="0" fontId="5" fillId="11" borderId="12" xfId="0" applyFont="1" applyFill="1" applyBorder="1" applyAlignment="1">
      <alignment horizontal="center" vertical="center"/>
    </xf>
    <xf numFmtId="0" fontId="5" fillId="11" borderId="23" xfId="0" applyFont="1" applyFill="1" applyBorder="1" applyAlignment="1">
      <alignment horizontal="center" vertical="center"/>
    </xf>
    <xf numFmtId="0" fontId="5" fillId="11" borderId="13" xfId="0" applyFont="1" applyFill="1" applyBorder="1" applyAlignment="1">
      <alignment horizontal="center" vertical="center"/>
    </xf>
    <xf numFmtId="0" fontId="5" fillId="12" borderId="80" xfId="0" applyFont="1" applyFill="1" applyBorder="1" applyAlignment="1">
      <alignment horizontal="center" vertical="center"/>
    </xf>
    <xf numFmtId="0" fontId="5" fillId="9" borderId="16" xfId="0" applyFont="1" applyFill="1" applyBorder="1" applyAlignment="1">
      <alignment horizontal="center" vertical="center"/>
    </xf>
    <xf numFmtId="0" fontId="5" fillId="17" borderId="16" xfId="0" applyFont="1" applyFill="1" applyBorder="1" applyAlignment="1">
      <alignment horizontal="right" vertical="center"/>
    </xf>
    <xf numFmtId="0" fontId="18" fillId="0" borderId="49" xfId="0" applyFont="1" applyBorder="1" applyAlignment="1">
      <alignment horizontal="right"/>
    </xf>
    <xf numFmtId="0" fontId="5" fillId="14" borderId="2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right"/>
    </xf>
    <xf numFmtId="0" fontId="5" fillId="11" borderId="6" xfId="0" applyFont="1" applyFill="1" applyBorder="1" applyAlignment="1">
      <alignment horizontal="center" vertical="center"/>
    </xf>
    <xf numFmtId="0" fontId="5" fillId="18" borderId="6" xfId="0" applyFont="1" applyFill="1" applyBorder="1" applyAlignment="1">
      <alignment horizontal="center" vertical="center"/>
    </xf>
    <xf numFmtId="0" fontId="5" fillId="19" borderId="2" xfId="0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50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60" xfId="0" applyBorder="1" applyAlignment="1">
      <alignment vertical="center"/>
    </xf>
    <xf numFmtId="0" fontId="4" fillId="0" borderId="13" xfId="0" applyFont="1" applyFill="1" applyBorder="1" applyAlignment="1" applyProtection="1"/>
    <xf numFmtId="0" fontId="5" fillId="20" borderId="0" xfId="0" applyFont="1" applyFill="1" applyBorder="1" applyAlignment="1" applyProtection="1">
      <alignment horizontal="center"/>
    </xf>
    <xf numFmtId="0" fontId="5" fillId="20" borderId="0" xfId="0" applyFont="1" applyFill="1" applyBorder="1" applyAlignment="1">
      <alignment horizontal="center"/>
    </xf>
    <xf numFmtId="0" fontId="18" fillId="9" borderId="0" xfId="0" applyFont="1" applyFill="1" applyBorder="1" applyAlignment="1">
      <alignment horizontal="center" vertical="center"/>
    </xf>
    <xf numFmtId="1" fontId="6" fillId="9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 applyProtection="1">
      <alignment horizontal="center"/>
    </xf>
    <xf numFmtId="0" fontId="24" fillId="20" borderId="0" xfId="0" applyFont="1" applyFill="1" applyBorder="1" applyAlignment="1" applyProtection="1">
      <alignment horizontal="center"/>
    </xf>
    <xf numFmtId="0" fontId="5" fillId="21" borderId="0" xfId="0" applyFont="1" applyFill="1" applyBorder="1" applyAlignment="1" applyProtection="1">
      <alignment horizontal="center"/>
    </xf>
    <xf numFmtId="0" fontId="5" fillId="11" borderId="0" xfId="0" applyFont="1" applyFill="1" applyBorder="1" applyAlignment="1" applyProtection="1">
      <alignment horizontal="center"/>
    </xf>
    <xf numFmtId="0" fontId="16" fillId="11" borderId="0" xfId="0" applyFont="1" applyFill="1" applyBorder="1"/>
    <xf numFmtId="0" fontId="25" fillId="21" borderId="0" xfId="0" applyFont="1" applyFill="1" applyBorder="1" applyAlignment="1" applyProtection="1">
      <alignment horizontal="center"/>
    </xf>
    <xf numFmtId="0" fontId="25" fillId="21" borderId="0" xfId="0" applyFont="1" applyFill="1" applyBorder="1" applyAlignment="1">
      <alignment horizontal="center"/>
    </xf>
    <xf numFmtId="0" fontId="0" fillId="0" borderId="46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70" xfId="0" applyBorder="1" applyAlignment="1">
      <alignment vertical="center"/>
    </xf>
    <xf numFmtId="0" fontId="0" fillId="0" borderId="51" xfId="0" applyBorder="1" applyAlignment="1">
      <alignment vertic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56" xfId="0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57" xfId="0" applyBorder="1" applyAlignment="1">
      <alignment vertical="center"/>
    </xf>
    <xf numFmtId="0" fontId="0" fillId="0" borderId="61" xfId="0" applyBorder="1" applyAlignment="1">
      <alignment vertical="center"/>
    </xf>
    <xf numFmtId="0" fontId="0" fillId="0" borderId="63" xfId="0" applyBorder="1" applyAlignment="1">
      <alignment vertical="center"/>
    </xf>
    <xf numFmtId="0" fontId="11" fillId="0" borderId="13" xfId="0" applyFont="1" applyFill="1" applyBorder="1" applyAlignment="1" applyProtection="1"/>
    <xf numFmtId="0" fontId="4" fillId="0" borderId="13" xfId="0" applyFont="1" applyFill="1" applyBorder="1" applyAlignment="1" applyProtection="1"/>
  </cellXfs>
  <cellStyles count="5">
    <cellStyle name="Procent" xfId="1" builtinId="5"/>
    <cellStyle name="Standaard" xfId="0" builtinId="0"/>
    <cellStyle name="Standaard 2" xfId="2" xr:uid="{00000000-0005-0000-0000-000002000000}"/>
    <cellStyle name="Standaard 2 2" xfId="3" xr:uid="{00000000-0005-0000-0000-000003000000}"/>
    <cellStyle name="Standaard 3" xfId="4" xr:uid="{00000000-0005-0000-0000-000004000000}"/>
  </cellStyles>
  <dxfs count="0"/>
  <tableStyles count="0" defaultTableStyle="TableStyleMedium2" defaultPivotStyle="PivotStyleLight16"/>
  <colors>
    <mruColors>
      <color rgb="FF66FF33"/>
      <color rgb="FFFFCC99"/>
      <color rgb="FFFFC000"/>
      <color rgb="FFC0C0C0"/>
      <color rgb="FFFFCCCC"/>
      <color rgb="FFBDD7EE"/>
      <color rgb="FFFFF2CC"/>
      <color rgb="FFFFCC66"/>
      <color rgb="FF66CC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8"/>
  <sheetViews>
    <sheetView workbookViewId="0">
      <selection activeCell="L21" sqref="L21"/>
    </sheetView>
  </sheetViews>
  <sheetFormatPr defaultRowHeight="14.4" x14ac:dyDescent="0.3"/>
  <cols>
    <col min="1" max="1" width="9.109375" style="125"/>
  </cols>
  <sheetData>
    <row r="2" spans="1:2" x14ac:dyDescent="0.3">
      <c r="A2" s="125">
        <v>1</v>
      </c>
      <c r="B2" t="s">
        <v>0</v>
      </c>
    </row>
    <row r="4" spans="1:2" x14ac:dyDescent="0.3">
      <c r="A4" s="125">
        <v>2</v>
      </c>
      <c r="B4" t="s">
        <v>1</v>
      </c>
    </row>
    <row r="5" spans="1:2" x14ac:dyDescent="0.3">
      <c r="B5" t="s">
        <v>2</v>
      </c>
    </row>
    <row r="6" spans="1:2" x14ac:dyDescent="0.3">
      <c r="B6" t="s">
        <v>3</v>
      </c>
    </row>
    <row r="7" spans="1:2" x14ac:dyDescent="0.3">
      <c r="B7" t="s">
        <v>4</v>
      </c>
    </row>
    <row r="9" spans="1:2" x14ac:dyDescent="0.3">
      <c r="A9" s="125">
        <v>3</v>
      </c>
      <c r="B9" t="s">
        <v>5</v>
      </c>
    </row>
    <row r="11" spans="1:2" x14ac:dyDescent="0.3">
      <c r="A11" s="125">
        <v>4</v>
      </c>
      <c r="B11" t="s">
        <v>6</v>
      </c>
    </row>
    <row r="13" spans="1:2" x14ac:dyDescent="0.3">
      <c r="A13" s="125">
        <v>5</v>
      </c>
      <c r="B13" t="s">
        <v>7</v>
      </c>
    </row>
    <row r="14" spans="1:2" x14ac:dyDescent="0.3">
      <c r="B14" t="s">
        <v>8</v>
      </c>
    </row>
    <row r="16" spans="1:2" x14ac:dyDescent="0.3">
      <c r="A16" s="125">
        <v>6</v>
      </c>
      <c r="B16" t="s">
        <v>9</v>
      </c>
    </row>
    <row r="17" spans="1:2" x14ac:dyDescent="0.3">
      <c r="B17" t="s">
        <v>10</v>
      </c>
    </row>
    <row r="18" spans="1:2" x14ac:dyDescent="0.3">
      <c r="B18" t="s">
        <v>11</v>
      </c>
    </row>
    <row r="19" spans="1:2" x14ac:dyDescent="0.3">
      <c r="B19" t="s">
        <v>12</v>
      </c>
    </row>
    <row r="21" spans="1:2" x14ac:dyDescent="0.3">
      <c r="A21" s="125">
        <v>7</v>
      </c>
      <c r="B21" t="s">
        <v>13</v>
      </c>
    </row>
    <row r="22" spans="1:2" x14ac:dyDescent="0.3">
      <c r="B22" t="s">
        <v>14</v>
      </c>
    </row>
    <row r="23" spans="1:2" x14ac:dyDescent="0.3">
      <c r="B23" t="s">
        <v>15</v>
      </c>
    </row>
    <row r="25" spans="1:2" x14ac:dyDescent="0.3">
      <c r="A25" s="125">
        <v>8</v>
      </c>
      <c r="B25" t="s">
        <v>16</v>
      </c>
    </row>
    <row r="27" spans="1:2" x14ac:dyDescent="0.3">
      <c r="A27" s="125">
        <v>9</v>
      </c>
      <c r="B27" t="s">
        <v>17</v>
      </c>
    </row>
    <row r="28" spans="1:2" x14ac:dyDescent="0.3">
      <c r="B28" t="s">
        <v>18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38"/>
  <sheetViews>
    <sheetView topLeftCell="A8" workbookViewId="0">
      <selection activeCell="E41" sqref="E41"/>
    </sheetView>
  </sheetViews>
  <sheetFormatPr defaultRowHeight="14.4" x14ac:dyDescent="0.3"/>
  <sheetData>
    <row r="2" spans="1:12" x14ac:dyDescent="0.3">
      <c r="F2" s="126"/>
    </row>
    <row r="3" spans="1:12" x14ac:dyDescent="0.3">
      <c r="A3" s="248" t="s">
        <v>19</v>
      </c>
      <c r="B3" s="248"/>
      <c r="C3" s="248"/>
      <c r="D3" s="248"/>
      <c r="E3" s="248"/>
      <c r="F3" s="127"/>
      <c r="H3" s="248" t="s">
        <v>20</v>
      </c>
      <c r="I3" s="248"/>
      <c r="J3" s="248"/>
      <c r="K3" s="248"/>
      <c r="L3" s="248"/>
    </row>
    <row r="4" spans="1:12" ht="18.600000000000001" thickBot="1" x14ac:dyDescent="0.4">
      <c r="A4" s="128" t="s">
        <v>21</v>
      </c>
      <c r="F4" s="126"/>
      <c r="H4" s="128" t="s">
        <v>21</v>
      </c>
    </row>
    <row r="5" spans="1:12" ht="15" thickBot="1" x14ac:dyDescent="0.35">
      <c r="B5" s="129" t="s">
        <v>22</v>
      </c>
      <c r="C5" s="130" t="s">
        <v>23</v>
      </c>
      <c r="D5" s="130" t="s">
        <v>24</v>
      </c>
      <c r="E5" s="131" t="s">
        <v>25</v>
      </c>
      <c r="F5" s="132"/>
      <c r="I5" s="129" t="s">
        <v>22</v>
      </c>
      <c r="J5" s="130" t="s">
        <v>23</v>
      </c>
      <c r="K5" s="130" t="s">
        <v>24</v>
      </c>
      <c r="L5" s="131" t="s">
        <v>25</v>
      </c>
    </row>
    <row r="6" spans="1:12" ht="15" thickBot="1" x14ac:dyDescent="0.35">
      <c r="A6" s="133" t="s">
        <v>26</v>
      </c>
      <c r="B6" s="134">
        <v>1</v>
      </c>
      <c r="C6" s="135">
        <v>600</v>
      </c>
      <c r="D6" s="135" t="s">
        <v>27</v>
      </c>
      <c r="E6" s="136">
        <v>0</v>
      </c>
      <c r="F6" s="126"/>
      <c r="H6" s="133" t="s">
        <v>26</v>
      </c>
      <c r="I6" s="134">
        <v>1</v>
      </c>
      <c r="J6" s="135">
        <v>630</v>
      </c>
      <c r="K6" s="135">
        <v>432</v>
      </c>
      <c r="L6" s="136">
        <v>0</v>
      </c>
    </row>
    <row r="7" spans="1:12" ht="15" thickBot="1" x14ac:dyDescent="0.35">
      <c r="B7" s="137" t="s">
        <v>28</v>
      </c>
      <c r="C7" s="138">
        <v>600</v>
      </c>
      <c r="D7" s="138"/>
      <c r="E7" s="139">
        <v>0</v>
      </c>
      <c r="F7" s="126"/>
      <c r="I7" s="137" t="s">
        <v>28</v>
      </c>
      <c r="J7" s="138">
        <f>J6</f>
        <v>630</v>
      </c>
      <c r="K7" s="138">
        <f>K6</f>
        <v>432</v>
      </c>
      <c r="L7" s="139">
        <v>0</v>
      </c>
    </row>
    <row r="8" spans="1:12" ht="15" thickBot="1" x14ac:dyDescent="0.35">
      <c r="B8" s="137" t="s">
        <v>29</v>
      </c>
      <c r="C8" s="139">
        <v>1000</v>
      </c>
      <c r="D8" s="140"/>
      <c r="E8" s="140"/>
      <c r="F8" s="126"/>
      <c r="I8" s="137" t="s">
        <v>29</v>
      </c>
      <c r="J8" s="139">
        <f>SUM(J7,K7)</f>
        <v>1062</v>
      </c>
      <c r="K8" s="140"/>
      <c r="L8" s="140"/>
    </row>
    <row r="9" spans="1:12" x14ac:dyDescent="0.3">
      <c r="F9" s="126"/>
    </row>
    <row r="10" spans="1:12" ht="15" thickBot="1" x14ac:dyDescent="0.35">
      <c r="F10" s="126"/>
    </row>
    <row r="11" spans="1:12" ht="15" thickBot="1" x14ac:dyDescent="0.35">
      <c r="B11" s="141" t="s">
        <v>22</v>
      </c>
      <c r="C11" s="142" t="s">
        <v>23</v>
      </c>
      <c r="D11" s="130" t="s">
        <v>24</v>
      </c>
      <c r="E11" s="131" t="s">
        <v>25</v>
      </c>
      <c r="F11" s="132"/>
      <c r="I11" s="141" t="s">
        <v>22</v>
      </c>
      <c r="J11" s="142" t="s">
        <v>23</v>
      </c>
      <c r="K11" s="130" t="s">
        <v>24</v>
      </c>
      <c r="L11" s="131" t="s">
        <v>25</v>
      </c>
    </row>
    <row r="12" spans="1:12" ht="15" thickBot="1" x14ac:dyDescent="0.35">
      <c r="A12" s="133" t="s">
        <v>30</v>
      </c>
      <c r="B12" s="143">
        <v>1</v>
      </c>
      <c r="C12" s="144">
        <v>700</v>
      </c>
      <c r="D12" s="249">
        <v>450</v>
      </c>
      <c r="E12" s="251">
        <v>300</v>
      </c>
      <c r="F12" s="145"/>
      <c r="H12" s="133" t="s">
        <v>31</v>
      </c>
      <c r="I12" s="143">
        <v>1</v>
      </c>
      <c r="J12" s="144">
        <v>570</v>
      </c>
      <c r="K12" s="146">
        <v>544</v>
      </c>
      <c r="L12" s="251">
        <v>0</v>
      </c>
    </row>
    <row r="13" spans="1:12" ht="15" thickBot="1" x14ac:dyDescent="0.35">
      <c r="B13" s="147">
        <v>2</v>
      </c>
      <c r="C13" s="148">
        <v>550</v>
      </c>
      <c r="D13" s="250"/>
      <c r="E13" s="252"/>
      <c r="F13" s="145"/>
      <c r="I13" s="149">
        <v>2</v>
      </c>
      <c r="J13" s="150">
        <v>440</v>
      </c>
      <c r="K13" s="151">
        <v>640</v>
      </c>
      <c r="L13" s="253"/>
    </row>
    <row r="14" spans="1:12" ht="15" thickBot="1" x14ac:dyDescent="0.35">
      <c r="B14" s="152" t="s">
        <v>28</v>
      </c>
      <c r="C14" s="153">
        <f>SUM(C12:C13)</f>
        <v>1250</v>
      </c>
      <c r="D14" s="135">
        <f>SUM(D12:D13)</f>
        <v>450</v>
      </c>
      <c r="E14" s="136">
        <f>SUM(E12:E13)</f>
        <v>300</v>
      </c>
      <c r="F14" s="126"/>
      <c r="I14" s="147" t="s">
        <v>28</v>
      </c>
      <c r="J14" s="148">
        <f>SUM(J12:J13)</f>
        <v>1010</v>
      </c>
      <c r="K14" s="154">
        <f>SUM(K12:K13)</f>
        <v>1184</v>
      </c>
      <c r="L14" s="155">
        <f>SUM(L12:L13)</f>
        <v>0</v>
      </c>
    </row>
    <row r="15" spans="1:12" ht="15" thickBot="1" x14ac:dyDescent="0.35">
      <c r="B15" s="156" t="s">
        <v>29</v>
      </c>
      <c r="C15" s="157">
        <f>SUM(C14:E14)</f>
        <v>2000</v>
      </c>
      <c r="F15" s="126"/>
      <c r="I15" s="156" t="s">
        <v>29</v>
      </c>
      <c r="J15" s="157">
        <f>SUM(J14:L14)</f>
        <v>2194</v>
      </c>
    </row>
    <row r="16" spans="1:12" x14ac:dyDescent="0.3">
      <c r="B16" s="140"/>
      <c r="C16" s="140"/>
      <c r="F16" s="126"/>
      <c r="I16" s="158"/>
      <c r="J16" s="140"/>
    </row>
    <row r="17" spans="1:12" ht="15" thickBot="1" x14ac:dyDescent="0.35">
      <c r="F17" s="126"/>
    </row>
    <row r="18" spans="1:12" ht="15" thickBot="1" x14ac:dyDescent="0.35">
      <c r="B18" s="141" t="s">
        <v>22</v>
      </c>
      <c r="C18" s="142" t="s">
        <v>23</v>
      </c>
      <c r="D18" s="130" t="s">
        <v>24</v>
      </c>
      <c r="E18" s="131" t="s">
        <v>25</v>
      </c>
      <c r="F18" s="132"/>
      <c r="I18" s="141" t="s">
        <v>22</v>
      </c>
      <c r="J18" s="142" t="s">
        <v>23</v>
      </c>
      <c r="K18" s="130" t="s">
        <v>24</v>
      </c>
      <c r="L18" s="131" t="s">
        <v>25</v>
      </c>
    </row>
    <row r="19" spans="1:12" x14ac:dyDescent="0.3">
      <c r="A19" s="159" t="s">
        <v>32</v>
      </c>
      <c r="B19" s="143">
        <v>1</v>
      </c>
      <c r="C19" s="144">
        <v>700</v>
      </c>
      <c r="D19" s="241">
        <v>900</v>
      </c>
      <c r="E19" s="244">
        <v>300</v>
      </c>
      <c r="F19" s="145"/>
      <c r="H19" s="159" t="s">
        <v>32</v>
      </c>
      <c r="I19" s="143">
        <v>1</v>
      </c>
      <c r="J19" s="144">
        <v>735</v>
      </c>
      <c r="K19" s="227">
        <v>304</v>
      </c>
      <c r="L19" s="244">
        <v>0</v>
      </c>
    </row>
    <row r="20" spans="1:12" ht="15" thickBot="1" x14ac:dyDescent="0.35">
      <c r="A20" s="160" t="s">
        <v>33</v>
      </c>
      <c r="B20" s="149">
        <v>2</v>
      </c>
      <c r="C20" s="150">
        <v>550</v>
      </c>
      <c r="D20" s="242"/>
      <c r="E20" s="245"/>
      <c r="F20" s="145"/>
      <c r="H20" s="160" t="s">
        <v>33</v>
      </c>
      <c r="I20" s="149">
        <v>2</v>
      </c>
      <c r="J20" s="150">
        <v>578</v>
      </c>
      <c r="K20" s="161">
        <v>480</v>
      </c>
      <c r="L20" s="245"/>
    </row>
    <row r="21" spans="1:12" ht="15" thickBot="1" x14ac:dyDescent="0.35">
      <c r="B21" s="147">
        <v>3</v>
      </c>
      <c r="C21" s="148">
        <v>550</v>
      </c>
      <c r="D21" s="243"/>
      <c r="E21" s="246"/>
      <c r="F21" s="145"/>
      <c r="I21" s="147">
        <v>3</v>
      </c>
      <c r="J21" s="148">
        <v>578</v>
      </c>
      <c r="K21" s="228">
        <v>480</v>
      </c>
      <c r="L21" s="246"/>
    </row>
    <row r="22" spans="1:12" ht="15" thickBot="1" x14ac:dyDescent="0.35">
      <c r="B22" s="152" t="s">
        <v>28</v>
      </c>
      <c r="C22" s="153">
        <f>SUM(C19:C21)</f>
        <v>1800</v>
      </c>
      <c r="D22" s="135">
        <f>SUM(D19:D20)</f>
        <v>900</v>
      </c>
      <c r="E22" s="136">
        <f>SUM(E19:E20)</f>
        <v>300</v>
      </c>
      <c r="F22" s="126"/>
      <c r="I22" s="152" t="s">
        <v>28</v>
      </c>
      <c r="J22" s="153">
        <f>SUM(J19:J21)</f>
        <v>1891</v>
      </c>
      <c r="K22" s="135">
        <f>SUM(K19:K21)</f>
        <v>1264</v>
      </c>
      <c r="L22" s="136">
        <f>SUM(L19:L20)</f>
        <v>0</v>
      </c>
    </row>
    <row r="23" spans="1:12" ht="15" thickBot="1" x14ac:dyDescent="0.35">
      <c r="B23" s="156" t="s">
        <v>29</v>
      </c>
      <c r="C23" s="157">
        <f>SUM(C22:E22)</f>
        <v>3000</v>
      </c>
      <c r="F23" s="126"/>
      <c r="I23" s="156" t="s">
        <v>29</v>
      </c>
      <c r="J23" s="157">
        <f>SUM(J22:L22)</f>
        <v>3155</v>
      </c>
    </row>
    <row r="24" spans="1:12" ht="15" thickBot="1" x14ac:dyDescent="0.35">
      <c r="F24" s="126"/>
    </row>
    <row r="25" spans="1:12" ht="15" thickBot="1" x14ac:dyDescent="0.35">
      <c r="B25" s="141" t="s">
        <v>22</v>
      </c>
      <c r="C25" s="142" t="s">
        <v>23</v>
      </c>
      <c r="D25" s="130" t="s">
        <v>24</v>
      </c>
      <c r="E25" s="131" t="s">
        <v>25</v>
      </c>
      <c r="F25" s="132"/>
      <c r="I25" s="141" t="s">
        <v>22</v>
      </c>
      <c r="J25" s="142" t="s">
        <v>23</v>
      </c>
      <c r="K25" s="130" t="s">
        <v>24</v>
      </c>
      <c r="L25" s="131" t="s">
        <v>25</v>
      </c>
    </row>
    <row r="26" spans="1:12" ht="15" thickBot="1" x14ac:dyDescent="0.35">
      <c r="A26" s="133" t="s">
        <v>34</v>
      </c>
      <c r="B26" s="143">
        <v>1</v>
      </c>
      <c r="C26" s="144">
        <v>700</v>
      </c>
      <c r="D26" s="241">
        <v>1300</v>
      </c>
      <c r="E26" s="244">
        <v>300</v>
      </c>
      <c r="F26" s="145"/>
      <c r="H26" s="133" t="s">
        <v>34</v>
      </c>
      <c r="I26" s="143">
        <v>1</v>
      </c>
      <c r="J26" s="144">
        <v>735</v>
      </c>
      <c r="K26" s="227">
        <v>304</v>
      </c>
      <c r="L26" s="244">
        <v>0</v>
      </c>
    </row>
    <row r="27" spans="1:12" x14ac:dyDescent="0.3">
      <c r="A27" s="140"/>
      <c r="B27" s="149">
        <v>2</v>
      </c>
      <c r="C27" s="150">
        <v>550</v>
      </c>
      <c r="D27" s="242"/>
      <c r="E27" s="245"/>
      <c r="F27" s="145"/>
      <c r="H27" s="140"/>
      <c r="I27" s="149">
        <v>2</v>
      </c>
      <c r="J27" s="150">
        <v>578</v>
      </c>
      <c r="K27" s="161">
        <v>480</v>
      </c>
      <c r="L27" s="245"/>
    </row>
    <row r="28" spans="1:12" x14ac:dyDescent="0.3">
      <c r="B28" s="149">
        <v>3</v>
      </c>
      <c r="C28" s="150">
        <v>550</v>
      </c>
      <c r="D28" s="242"/>
      <c r="E28" s="245"/>
      <c r="F28" s="145"/>
      <c r="I28" s="149">
        <v>3</v>
      </c>
      <c r="J28" s="150">
        <v>578</v>
      </c>
      <c r="K28" s="161">
        <v>480</v>
      </c>
      <c r="L28" s="245"/>
    </row>
    <row r="29" spans="1:12" ht="15" thickBot="1" x14ac:dyDescent="0.35">
      <c r="B29" s="147">
        <v>4</v>
      </c>
      <c r="C29" s="148">
        <v>550</v>
      </c>
      <c r="D29" s="243"/>
      <c r="E29" s="246"/>
      <c r="F29" s="145"/>
      <c r="I29" s="147">
        <v>4</v>
      </c>
      <c r="J29" s="148">
        <v>578</v>
      </c>
      <c r="K29" s="226">
        <v>480</v>
      </c>
      <c r="L29" s="246"/>
    </row>
    <row r="30" spans="1:12" ht="15" thickBot="1" x14ac:dyDescent="0.35">
      <c r="B30" s="152" t="s">
        <v>28</v>
      </c>
      <c r="C30" s="153">
        <f>SUM(C26:C29)</f>
        <v>2350</v>
      </c>
      <c r="D30" s="135">
        <v>1350</v>
      </c>
      <c r="E30" s="136">
        <f>SUM(E26:E27)</f>
        <v>300</v>
      </c>
      <c r="F30" s="126"/>
      <c r="I30" s="152" t="s">
        <v>28</v>
      </c>
      <c r="J30" s="153">
        <f>SUM(J26:J29)</f>
        <v>2469</v>
      </c>
      <c r="K30" s="135">
        <f>SUM(K26:K29)</f>
        <v>1744</v>
      </c>
      <c r="L30" s="136">
        <f>SUM(L26:L27)</f>
        <v>0</v>
      </c>
    </row>
    <row r="31" spans="1:12" ht="15" thickBot="1" x14ac:dyDescent="0.35">
      <c r="B31" s="156" t="s">
        <v>29</v>
      </c>
      <c r="C31" s="157">
        <f>SUM(C30:E30)</f>
        <v>4000</v>
      </c>
      <c r="F31" s="126"/>
      <c r="I31" s="156" t="s">
        <v>29</v>
      </c>
      <c r="J31" s="157">
        <f>SUM(J30:L30)</f>
        <v>4213</v>
      </c>
    </row>
    <row r="32" spans="1:12" x14ac:dyDescent="0.3">
      <c r="F32" s="126"/>
    </row>
    <row r="33" spans="1:12" x14ac:dyDescent="0.3">
      <c r="A33" s="247" t="s">
        <v>19</v>
      </c>
      <c r="B33" s="247"/>
      <c r="C33" s="247"/>
      <c r="D33" s="247"/>
      <c r="E33" s="247"/>
      <c r="F33" s="162"/>
      <c r="G33" s="163"/>
      <c r="H33" s="247" t="s">
        <v>20</v>
      </c>
      <c r="I33" s="247"/>
      <c r="J33" s="247"/>
      <c r="K33" s="247"/>
      <c r="L33" s="247"/>
    </row>
    <row r="34" spans="1:12" ht="18.600000000000001" thickBot="1" x14ac:dyDescent="0.4">
      <c r="A34" s="164" t="s">
        <v>35</v>
      </c>
      <c r="B34" s="163"/>
      <c r="C34" s="163"/>
      <c r="D34" s="163"/>
      <c r="E34" s="163"/>
      <c r="F34" s="165"/>
      <c r="G34" s="163"/>
      <c r="H34" s="164" t="s">
        <v>35</v>
      </c>
      <c r="I34" s="163"/>
      <c r="J34" s="163"/>
      <c r="K34" s="163"/>
      <c r="L34" s="163"/>
    </row>
    <row r="35" spans="1:12" ht="15" thickBot="1" x14ac:dyDescent="0.35">
      <c r="A35" s="163"/>
      <c r="B35" s="166" t="s">
        <v>22</v>
      </c>
      <c r="C35" s="167" t="s">
        <v>23</v>
      </c>
      <c r="D35" s="168" t="s">
        <v>24</v>
      </c>
      <c r="E35" s="169" t="s">
        <v>25</v>
      </c>
      <c r="F35" s="165"/>
      <c r="G35" s="163"/>
      <c r="H35" s="163"/>
      <c r="I35" s="166" t="s">
        <v>22</v>
      </c>
      <c r="J35" s="167" t="s">
        <v>23</v>
      </c>
      <c r="K35" s="168" t="s">
        <v>24</v>
      </c>
      <c r="L35" s="169" t="s">
        <v>25</v>
      </c>
    </row>
    <row r="36" spans="1:12" ht="15" thickBot="1" x14ac:dyDescent="0.35">
      <c r="A36" s="170" t="s">
        <v>36</v>
      </c>
      <c r="B36" s="170" t="s">
        <v>37</v>
      </c>
      <c r="C36" s="171">
        <v>200</v>
      </c>
      <c r="D36" s="172">
        <v>610</v>
      </c>
      <c r="E36" s="173">
        <v>40</v>
      </c>
      <c r="F36" s="165"/>
      <c r="G36" s="163"/>
      <c r="H36" s="170" t="s">
        <v>36</v>
      </c>
      <c r="I36" s="170" t="s">
        <v>37</v>
      </c>
      <c r="J36" s="171">
        <v>228</v>
      </c>
      <c r="K36" s="172">
        <v>650</v>
      </c>
      <c r="L36" s="173">
        <v>0</v>
      </c>
    </row>
    <row r="37" spans="1:12" ht="15" thickBot="1" x14ac:dyDescent="0.35">
      <c r="A37" s="163"/>
      <c r="B37" s="170" t="s">
        <v>38</v>
      </c>
      <c r="C37" s="174">
        <f>SUM(C36:E36)</f>
        <v>850</v>
      </c>
      <c r="D37" s="163"/>
      <c r="E37" s="163"/>
      <c r="F37" s="165"/>
      <c r="G37" s="163"/>
      <c r="H37" s="163"/>
      <c r="I37" s="170" t="s">
        <v>38</v>
      </c>
      <c r="J37" s="174">
        <f>SUM(J36:L36)</f>
        <v>878</v>
      </c>
      <c r="K37" s="163"/>
      <c r="L37" s="163"/>
    </row>
    <row r="38" spans="1:12" x14ac:dyDescent="0.3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  <c r="L38" s="163"/>
    </row>
  </sheetData>
  <mergeCells count="13">
    <mergeCell ref="D19:D21"/>
    <mergeCell ref="E19:E21"/>
    <mergeCell ref="L19:L21"/>
    <mergeCell ref="A3:E3"/>
    <mergeCell ref="H3:L3"/>
    <mergeCell ref="D12:D13"/>
    <mergeCell ref="E12:E13"/>
    <mergeCell ref="L12:L13"/>
    <mergeCell ref="D26:D29"/>
    <mergeCell ref="E26:E29"/>
    <mergeCell ref="L26:L29"/>
    <mergeCell ref="A33:E33"/>
    <mergeCell ref="H33:L3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I61"/>
  <sheetViews>
    <sheetView tabSelected="1" topLeftCell="A13" zoomScale="80" zoomScaleNormal="80" workbookViewId="0">
      <selection activeCell="BF19" sqref="BF19"/>
    </sheetView>
  </sheetViews>
  <sheetFormatPr defaultColWidth="9.109375" defaultRowHeight="13.8" x14ac:dyDescent="0.25"/>
  <cols>
    <col min="1" max="2" width="3.5546875" style="37" customWidth="1"/>
    <col min="3" max="3" width="3" style="37" customWidth="1"/>
    <col min="4" max="4" width="3.5546875" style="37" customWidth="1"/>
    <col min="5" max="5" width="3" style="42" customWidth="1"/>
    <col min="6" max="7" width="3" style="37" customWidth="1"/>
    <col min="8" max="8" width="3.44140625" style="37" customWidth="1"/>
    <col min="9" max="10" width="3" style="37" customWidth="1"/>
    <col min="11" max="11" width="3.5546875" style="37" customWidth="1"/>
    <col min="12" max="12" width="3.44140625" style="37" customWidth="1"/>
    <col min="13" max="13" width="3.5546875" style="37" customWidth="1"/>
    <col min="14" max="14" width="3.44140625" style="37" customWidth="1"/>
    <col min="15" max="15" width="3" style="37" customWidth="1"/>
    <col min="16" max="16" width="3.33203125" style="37" customWidth="1"/>
    <col min="17" max="18" width="3" style="37" customWidth="1"/>
    <col min="19" max="19" width="3.44140625" style="37" customWidth="1"/>
    <col min="20" max="20" width="3.5546875" style="37" customWidth="1"/>
    <col min="21" max="21" width="3.109375" style="37" customWidth="1"/>
    <col min="22" max="22" width="3.5546875" style="37" customWidth="1"/>
    <col min="23" max="36" width="3" style="37" customWidth="1"/>
    <col min="37" max="37" width="3.33203125" style="37" customWidth="1"/>
    <col min="38" max="46" width="3" style="37" customWidth="1"/>
    <col min="47" max="47" width="3.33203125" style="37" customWidth="1"/>
    <col min="48" max="50" width="3" style="37" customWidth="1"/>
    <col min="51" max="51" width="3.44140625" style="37" customWidth="1"/>
    <col min="52" max="52" width="15.44140625" style="37" customWidth="1"/>
    <col min="53" max="53" width="8.109375" style="37" customWidth="1"/>
    <col min="54" max="54" width="7.5546875" style="37" customWidth="1"/>
    <col min="55" max="16384" width="9.109375" style="37"/>
  </cols>
  <sheetData>
    <row r="1" spans="1:57" ht="27.6" x14ac:dyDescent="0.45">
      <c r="A1" s="188"/>
      <c r="B1" s="38" t="s">
        <v>39</v>
      </c>
      <c r="C1" s="38"/>
      <c r="D1" s="38"/>
      <c r="E1" s="39"/>
      <c r="F1" s="38"/>
      <c r="G1" s="38"/>
      <c r="H1" s="3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222"/>
      <c r="V1" s="222"/>
      <c r="W1" s="188"/>
      <c r="X1" s="188"/>
      <c r="Y1" s="188"/>
      <c r="Z1" s="188"/>
      <c r="AA1" s="188"/>
      <c r="AB1" s="188"/>
      <c r="AC1" s="188"/>
      <c r="AD1" s="222"/>
      <c r="AE1" s="188"/>
      <c r="AF1" s="188"/>
      <c r="AG1" s="188"/>
      <c r="AH1" s="188"/>
      <c r="AI1" s="188"/>
      <c r="AJ1" s="188"/>
      <c r="AK1" s="188"/>
      <c r="AL1" s="188"/>
      <c r="AM1" s="188"/>
      <c r="AN1" s="188"/>
      <c r="AO1" s="188"/>
      <c r="AP1" s="188"/>
      <c r="AQ1" s="188"/>
      <c r="AR1" s="188"/>
      <c r="AS1" s="188"/>
      <c r="AT1" s="188"/>
      <c r="AU1" s="188"/>
      <c r="AV1" s="188"/>
      <c r="AW1" s="188"/>
      <c r="AX1" s="188"/>
      <c r="AY1" s="188"/>
      <c r="AZ1" s="89"/>
      <c r="BA1" s="188"/>
      <c r="BB1" s="188"/>
      <c r="BC1" s="82"/>
      <c r="BD1" s="188"/>
      <c r="BE1" s="188"/>
    </row>
    <row r="2" spans="1:57" ht="17.399999999999999" customHeight="1" x14ac:dyDescent="0.45">
      <c r="A2" s="188"/>
      <c r="B2" s="38"/>
      <c r="C2" s="38"/>
      <c r="D2" s="38"/>
      <c r="E2" s="39"/>
      <c r="F2" s="38"/>
      <c r="G2" s="38"/>
      <c r="H2" s="3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222"/>
      <c r="V2" s="222"/>
      <c r="W2" s="188"/>
      <c r="X2" s="188"/>
      <c r="Y2" s="188"/>
      <c r="Z2" s="188"/>
      <c r="AA2" s="188"/>
      <c r="AB2" s="188"/>
      <c r="AC2" s="188"/>
      <c r="AD2" s="222"/>
      <c r="AE2" s="188"/>
      <c r="AF2" s="188"/>
      <c r="AG2" s="188"/>
      <c r="AH2" s="188"/>
      <c r="AI2" s="188"/>
      <c r="AJ2" s="188"/>
      <c r="AK2" s="188"/>
      <c r="AL2" s="188"/>
      <c r="AM2" s="188"/>
      <c r="AN2" s="188"/>
      <c r="AO2" s="188"/>
      <c r="AP2" s="188"/>
      <c r="AQ2" s="188"/>
      <c r="AR2" s="188"/>
      <c r="AS2" s="188"/>
      <c r="AT2" s="188"/>
      <c r="AU2" s="188"/>
      <c r="AV2" s="188"/>
      <c r="AW2" s="188"/>
      <c r="AX2" s="188"/>
      <c r="AY2" s="188"/>
      <c r="AZ2" s="89"/>
      <c r="BA2" s="188"/>
      <c r="BB2" s="188"/>
      <c r="BC2" s="82"/>
      <c r="BD2" s="188"/>
      <c r="BE2" s="188"/>
    </row>
    <row r="3" spans="1:57" ht="17.399999999999999" customHeight="1" x14ac:dyDescent="0.25">
      <c r="A3" s="188"/>
      <c r="B3" s="188"/>
      <c r="C3" s="188"/>
      <c r="D3" s="40" t="s">
        <v>40</v>
      </c>
      <c r="E3" s="41"/>
      <c r="F3" s="40"/>
      <c r="G3" s="40"/>
      <c r="H3" s="40"/>
      <c r="I3" s="40"/>
      <c r="J3" s="40"/>
      <c r="K3" s="40"/>
      <c r="L3" s="40"/>
      <c r="M3" s="40"/>
      <c r="N3" s="40"/>
      <c r="O3" s="40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88"/>
      <c r="AR3" s="188"/>
      <c r="AS3" s="188"/>
      <c r="AT3" s="188"/>
      <c r="AU3" s="188"/>
      <c r="AV3" s="188"/>
      <c r="AW3" s="188"/>
      <c r="AX3" s="188"/>
      <c r="AY3" s="188"/>
      <c r="AZ3" s="188"/>
      <c r="BA3" s="188"/>
      <c r="BB3" s="188"/>
      <c r="BC3" s="188"/>
      <c r="BD3" s="188"/>
      <c r="BE3" s="188"/>
    </row>
    <row r="4" spans="1:57" ht="17.399999999999999" customHeight="1" x14ac:dyDescent="0.3">
      <c r="A4" s="97"/>
      <c r="B4" s="61"/>
      <c r="C4" s="6"/>
      <c r="D4" s="51" t="s">
        <v>41</v>
      </c>
      <c r="E4" s="18"/>
      <c r="F4" s="10"/>
      <c r="G4" s="10"/>
      <c r="H4" s="11"/>
      <c r="I4" s="229"/>
      <c r="J4" s="229"/>
      <c r="K4" s="254" t="s">
        <v>42</v>
      </c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12"/>
      <c r="W4" s="10"/>
      <c r="X4" s="10"/>
      <c r="Y4" s="10"/>
      <c r="Z4" s="10"/>
      <c r="AA4" s="10"/>
      <c r="AB4" s="10"/>
      <c r="AC4" s="11"/>
      <c r="AD4" s="11"/>
      <c r="AE4" s="10"/>
      <c r="AF4" s="13"/>
      <c r="AG4" s="12"/>
      <c r="AH4" s="10"/>
      <c r="AI4" s="10"/>
      <c r="AJ4" s="13"/>
      <c r="AK4" s="13"/>
      <c r="AL4" s="12"/>
      <c r="AM4" s="10"/>
      <c r="AN4" s="10"/>
      <c r="AO4" s="10"/>
      <c r="AP4" s="10"/>
      <c r="AQ4" s="10"/>
      <c r="AR4" s="10"/>
      <c r="AS4" s="11"/>
      <c r="AT4" s="10"/>
      <c r="AU4" s="13"/>
      <c r="AV4" s="12"/>
      <c r="AW4" s="12"/>
      <c r="AX4" s="12"/>
      <c r="AY4" s="14"/>
      <c r="AZ4" s="85"/>
      <c r="BA4" s="86"/>
      <c r="BB4" s="87"/>
      <c r="BC4" s="82"/>
      <c r="BD4" s="188"/>
      <c r="BE4" s="188"/>
    </row>
    <row r="5" spans="1:57" ht="17.399999999999999" customHeight="1" x14ac:dyDescent="0.25">
      <c r="A5" s="63" t="s">
        <v>43</v>
      </c>
      <c r="B5" s="63"/>
      <c r="C5" s="109"/>
      <c r="D5" s="68">
        <v>34</v>
      </c>
      <c r="E5" s="68">
        <v>35</v>
      </c>
      <c r="F5" s="68">
        <v>36</v>
      </c>
      <c r="G5" s="68">
        <v>37</v>
      </c>
      <c r="H5" s="68">
        <v>38</v>
      </c>
      <c r="I5" s="68">
        <v>39</v>
      </c>
      <c r="J5" s="68">
        <v>40</v>
      </c>
      <c r="K5" s="68">
        <v>41</v>
      </c>
      <c r="L5" s="68">
        <v>42</v>
      </c>
      <c r="M5" s="68">
        <v>43</v>
      </c>
      <c r="N5" s="68">
        <v>44</v>
      </c>
      <c r="O5" s="68">
        <v>45</v>
      </c>
      <c r="P5" s="68">
        <v>46</v>
      </c>
      <c r="Q5" s="68">
        <v>47</v>
      </c>
      <c r="R5" s="68">
        <v>48</v>
      </c>
      <c r="S5" s="68">
        <v>49</v>
      </c>
      <c r="T5" s="68">
        <v>50</v>
      </c>
      <c r="U5" s="68">
        <v>51</v>
      </c>
      <c r="V5" s="68">
        <v>52</v>
      </c>
      <c r="W5" s="68">
        <v>1</v>
      </c>
      <c r="X5" s="68">
        <v>2</v>
      </c>
      <c r="Y5" s="68">
        <v>3</v>
      </c>
      <c r="Z5" s="68">
        <v>4</v>
      </c>
      <c r="AA5" s="68">
        <v>5</v>
      </c>
      <c r="AB5" s="68">
        <v>6</v>
      </c>
      <c r="AC5" s="68">
        <v>7</v>
      </c>
      <c r="AD5" s="68">
        <v>8</v>
      </c>
      <c r="AE5" s="68">
        <v>9</v>
      </c>
      <c r="AF5" s="68">
        <v>10</v>
      </c>
      <c r="AG5" s="68">
        <v>11</v>
      </c>
      <c r="AH5" s="68">
        <v>12</v>
      </c>
      <c r="AI5" s="68">
        <v>13</v>
      </c>
      <c r="AJ5" s="68">
        <v>14</v>
      </c>
      <c r="AK5" s="68">
        <v>15</v>
      </c>
      <c r="AL5" s="68">
        <v>16</v>
      </c>
      <c r="AM5" s="68">
        <v>17</v>
      </c>
      <c r="AN5" s="68">
        <v>18</v>
      </c>
      <c r="AO5" s="68">
        <v>19</v>
      </c>
      <c r="AP5" s="68">
        <v>20</v>
      </c>
      <c r="AQ5" s="68">
        <v>21</v>
      </c>
      <c r="AR5" s="68">
        <v>22</v>
      </c>
      <c r="AS5" s="68">
        <v>23</v>
      </c>
      <c r="AT5" s="68">
        <v>24</v>
      </c>
      <c r="AU5" s="68">
        <v>25</v>
      </c>
      <c r="AV5" s="68">
        <v>26</v>
      </c>
      <c r="AW5" s="68">
        <v>27</v>
      </c>
      <c r="AX5" s="68">
        <v>28</v>
      </c>
      <c r="AY5" s="68">
        <v>29</v>
      </c>
      <c r="AZ5" s="85"/>
      <c r="BA5" s="86"/>
      <c r="BB5" s="88"/>
      <c r="BC5" s="82"/>
      <c r="BD5" s="188"/>
      <c r="BE5" s="188"/>
    </row>
    <row r="6" spans="1:57" ht="17.399999999999999" customHeight="1" thickBot="1" x14ac:dyDescent="0.3">
      <c r="A6" s="63" t="s">
        <v>44</v>
      </c>
      <c r="B6" s="5"/>
      <c r="C6" s="7"/>
      <c r="D6" s="69" t="s">
        <v>45</v>
      </c>
      <c r="E6" s="69" t="s">
        <v>45</v>
      </c>
      <c r="F6" s="70" t="s">
        <v>46</v>
      </c>
      <c r="G6" s="70" t="s">
        <v>46</v>
      </c>
      <c r="H6" s="70" t="s">
        <v>46</v>
      </c>
      <c r="I6" s="71" t="s">
        <v>46</v>
      </c>
      <c r="J6" s="72" t="s">
        <v>47</v>
      </c>
      <c r="K6" s="72" t="s">
        <v>47</v>
      </c>
      <c r="L6" s="72" t="s">
        <v>47</v>
      </c>
      <c r="M6" s="73" t="s">
        <v>47</v>
      </c>
      <c r="N6" s="74" t="s">
        <v>48</v>
      </c>
      <c r="O6" s="74" t="s">
        <v>48</v>
      </c>
      <c r="P6" s="74" t="s">
        <v>48</v>
      </c>
      <c r="Q6" s="74" t="s">
        <v>48</v>
      </c>
      <c r="R6" s="75" t="s">
        <v>48</v>
      </c>
      <c r="S6" s="76" t="s">
        <v>49</v>
      </c>
      <c r="T6" s="72" t="s">
        <v>49</v>
      </c>
      <c r="U6" s="72" t="s">
        <v>49</v>
      </c>
      <c r="V6" s="72" t="s">
        <v>49</v>
      </c>
      <c r="W6" s="189" t="s">
        <v>50</v>
      </c>
      <c r="X6" s="77" t="s">
        <v>50</v>
      </c>
      <c r="Y6" s="74" t="s">
        <v>50</v>
      </c>
      <c r="Z6" s="74" t="s">
        <v>50</v>
      </c>
      <c r="AA6" s="74" t="s">
        <v>50</v>
      </c>
      <c r="AB6" s="72" t="s">
        <v>51</v>
      </c>
      <c r="AC6" s="72" t="s">
        <v>51</v>
      </c>
      <c r="AD6" s="72" t="s">
        <v>51</v>
      </c>
      <c r="AE6" s="72" t="s">
        <v>51</v>
      </c>
      <c r="AF6" s="75" t="s">
        <v>52</v>
      </c>
      <c r="AG6" s="74" t="s">
        <v>52</v>
      </c>
      <c r="AH6" s="74" t="s">
        <v>52</v>
      </c>
      <c r="AI6" s="74" t="s">
        <v>52</v>
      </c>
      <c r="AJ6" s="72" t="s">
        <v>53</v>
      </c>
      <c r="AK6" s="72" t="s">
        <v>53</v>
      </c>
      <c r="AL6" s="72" t="s">
        <v>53</v>
      </c>
      <c r="AM6" s="76" t="s">
        <v>53</v>
      </c>
      <c r="AN6" s="74" t="s">
        <v>54</v>
      </c>
      <c r="AO6" s="74" t="s">
        <v>54</v>
      </c>
      <c r="AP6" s="74" t="s">
        <v>54</v>
      </c>
      <c r="AQ6" s="74" t="s">
        <v>54</v>
      </c>
      <c r="AR6" s="74" t="s">
        <v>54</v>
      </c>
      <c r="AS6" s="76" t="s">
        <v>55</v>
      </c>
      <c r="AT6" s="72" t="s">
        <v>55</v>
      </c>
      <c r="AU6" s="72" t="s">
        <v>55</v>
      </c>
      <c r="AV6" s="72" t="s">
        <v>55</v>
      </c>
      <c r="AW6" s="75" t="s">
        <v>56</v>
      </c>
      <c r="AX6" s="75" t="s">
        <v>56</v>
      </c>
      <c r="AY6" s="190" t="s">
        <v>56</v>
      </c>
      <c r="AZ6" s="85"/>
      <c r="BA6" s="96" t="s">
        <v>57</v>
      </c>
      <c r="BB6" s="96" t="s">
        <v>58</v>
      </c>
      <c r="BC6" s="82"/>
      <c r="BD6" s="188"/>
      <c r="BE6" s="188"/>
    </row>
    <row r="7" spans="1:57" ht="17.399999999999999" customHeight="1" thickTop="1" x14ac:dyDescent="0.25">
      <c r="A7" s="63" t="s">
        <v>59</v>
      </c>
      <c r="B7" s="5"/>
      <c r="C7" s="8"/>
      <c r="D7" s="191">
        <v>23</v>
      </c>
      <c r="E7" s="192">
        <v>30</v>
      </c>
      <c r="F7" s="193">
        <v>6</v>
      </c>
      <c r="G7" s="193">
        <v>13</v>
      </c>
      <c r="H7" s="193">
        <v>20</v>
      </c>
      <c r="I7" s="193">
        <v>27</v>
      </c>
      <c r="J7" s="193">
        <v>4</v>
      </c>
      <c r="K7" s="193">
        <v>11</v>
      </c>
      <c r="L7" s="193">
        <v>18</v>
      </c>
      <c r="M7" s="194">
        <v>25</v>
      </c>
      <c r="N7" s="195">
        <v>1</v>
      </c>
      <c r="O7" s="193">
        <v>8</v>
      </c>
      <c r="P7" s="193">
        <v>15</v>
      </c>
      <c r="Q7" s="193">
        <v>22</v>
      </c>
      <c r="R7" s="193">
        <v>29</v>
      </c>
      <c r="S7" s="193">
        <v>6</v>
      </c>
      <c r="T7" s="193">
        <v>13</v>
      </c>
      <c r="U7" s="193">
        <v>20</v>
      </c>
      <c r="V7" s="193">
        <v>27</v>
      </c>
      <c r="W7" s="194">
        <v>3</v>
      </c>
      <c r="X7" s="195">
        <v>10</v>
      </c>
      <c r="Y7" s="193">
        <v>17</v>
      </c>
      <c r="Z7" s="193">
        <v>24</v>
      </c>
      <c r="AA7" s="193">
        <v>31</v>
      </c>
      <c r="AB7" s="193">
        <v>7</v>
      </c>
      <c r="AC7" s="193">
        <v>14</v>
      </c>
      <c r="AD7" s="193">
        <v>21</v>
      </c>
      <c r="AE7" s="193">
        <v>28</v>
      </c>
      <c r="AF7" s="194">
        <v>7</v>
      </c>
      <c r="AG7" s="196">
        <v>14</v>
      </c>
      <c r="AH7" s="193">
        <v>21</v>
      </c>
      <c r="AI7" s="193">
        <v>28</v>
      </c>
      <c r="AJ7" s="193">
        <v>4</v>
      </c>
      <c r="AK7" s="193">
        <v>11</v>
      </c>
      <c r="AL7" s="193">
        <v>18</v>
      </c>
      <c r="AM7" s="193">
        <v>25</v>
      </c>
      <c r="AN7" s="193">
        <v>2</v>
      </c>
      <c r="AO7" s="194">
        <v>9</v>
      </c>
      <c r="AP7" s="195">
        <v>16</v>
      </c>
      <c r="AQ7" s="193">
        <v>23</v>
      </c>
      <c r="AR7" s="193">
        <v>30</v>
      </c>
      <c r="AS7" s="193">
        <v>6</v>
      </c>
      <c r="AT7" s="193">
        <v>13</v>
      </c>
      <c r="AU7" s="193">
        <v>20</v>
      </c>
      <c r="AV7" s="193">
        <v>27</v>
      </c>
      <c r="AW7" s="194">
        <v>4</v>
      </c>
      <c r="AX7" s="21">
        <v>13</v>
      </c>
      <c r="AY7" s="25">
        <v>20</v>
      </c>
      <c r="AZ7" s="98" t="s">
        <v>60</v>
      </c>
      <c r="BA7" s="90">
        <f>COUNTIF(E8:AX12,"x")</f>
        <v>70</v>
      </c>
      <c r="BB7" s="91">
        <f>BA7*8</f>
        <v>560</v>
      </c>
      <c r="BC7" s="82" t="s">
        <v>61</v>
      </c>
      <c r="BD7" s="188"/>
      <c r="BE7" s="188"/>
    </row>
    <row r="8" spans="1:57" ht="17.399999999999999" customHeight="1" x14ac:dyDescent="0.25">
      <c r="A8" s="2"/>
      <c r="B8" s="49" t="s">
        <v>62</v>
      </c>
      <c r="C8" s="22"/>
      <c r="D8" s="206" t="s">
        <v>63</v>
      </c>
      <c r="E8" s="17" t="s">
        <v>64</v>
      </c>
      <c r="F8" s="25" t="s">
        <v>65</v>
      </c>
      <c r="G8" s="25" t="s">
        <v>64</v>
      </c>
      <c r="H8" s="25" t="s">
        <v>65</v>
      </c>
      <c r="I8" s="25" t="s">
        <v>65</v>
      </c>
      <c r="J8" s="25" t="s">
        <v>65</v>
      </c>
      <c r="K8" s="25" t="s">
        <v>65</v>
      </c>
      <c r="L8" s="175" t="s">
        <v>66</v>
      </c>
      <c r="M8" s="198" t="s">
        <v>65</v>
      </c>
      <c r="N8" s="17" t="s">
        <v>65</v>
      </c>
      <c r="O8" s="21" t="s">
        <v>65</v>
      </c>
      <c r="P8" s="21" t="s">
        <v>65</v>
      </c>
      <c r="Q8" s="25" t="s">
        <v>65</v>
      </c>
      <c r="R8" s="25" t="s">
        <v>65</v>
      </c>
      <c r="S8" s="25" t="s">
        <v>65</v>
      </c>
      <c r="T8" s="25" t="s">
        <v>65</v>
      </c>
      <c r="U8" s="25" t="s">
        <v>65</v>
      </c>
      <c r="V8" s="26" t="s">
        <v>66</v>
      </c>
      <c r="W8" s="28" t="s">
        <v>66</v>
      </c>
      <c r="X8" s="17" t="s">
        <v>65</v>
      </c>
      <c r="Y8" s="21" t="s">
        <v>65</v>
      </c>
      <c r="Z8" s="25" t="s">
        <v>65</v>
      </c>
      <c r="AA8" s="25" t="s">
        <v>65</v>
      </c>
      <c r="AB8" s="25" t="s">
        <v>65</v>
      </c>
      <c r="AC8" s="25" t="s">
        <v>65</v>
      </c>
      <c r="AD8" s="180" t="s">
        <v>66</v>
      </c>
      <c r="AE8" s="25" t="s">
        <v>65</v>
      </c>
      <c r="AF8" s="16" t="s">
        <v>65</v>
      </c>
      <c r="AG8" s="201" t="s">
        <v>65</v>
      </c>
      <c r="AH8" s="21" t="s">
        <v>65</v>
      </c>
      <c r="AI8" s="25" t="s">
        <v>65</v>
      </c>
      <c r="AJ8" s="21" t="s">
        <v>65</v>
      </c>
      <c r="AK8" s="21" t="s">
        <v>65</v>
      </c>
      <c r="AL8" s="175" t="s">
        <v>67</v>
      </c>
      <c r="AM8" s="25" t="s">
        <v>65</v>
      </c>
      <c r="AN8" s="175" t="s">
        <v>66</v>
      </c>
      <c r="AO8" s="16" t="s">
        <v>65</v>
      </c>
      <c r="AP8" s="17" t="s">
        <v>65</v>
      </c>
      <c r="AQ8" s="21" t="s">
        <v>65</v>
      </c>
      <c r="AR8" s="21" t="s">
        <v>65</v>
      </c>
      <c r="AS8" s="175" t="s">
        <v>68</v>
      </c>
      <c r="AT8" s="25" t="s">
        <v>65</v>
      </c>
      <c r="AU8" s="25" t="s">
        <v>65</v>
      </c>
      <c r="AV8" s="217" t="s">
        <v>65</v>
      </c>
      <c r="AW8" s="198" t="s">
        <v>65</v>
      </c>
      <c r="AX8" s="208" t="s">
        <v>66</v>
      </c>
      <c r="AY8" s="26" t="s">
        <v>66</v>
      </c>
      <c r="AZ8" s="81" t="s">
        <v>69</v>
      </c>
      <c r="BA8" s="90">
        <f>COUNTIF(E8:AX8,"G")</f>
        <v>36</v>
      </c>
      <c r="BB8" s="91">
        <f>BA8*6</f>
        <v>216</v>
      </c>
      <c r="BC8" s="82" t="s">
        <v>70</v>
      </c>
      <c r="BD8" s="188"/>
      <c r="BE8" s="188"/>
    </row>
    <row r="9" spans="1:57" ht="17.399999999999999" customHeight="1" x14ac:dyDescent="0.25">
      <c r="A9" s="64"/>
      <c r="B9" s="50" t="s">
        <v>71</v>
      </c>
      <c r="C9" s="23"/>
      <c r="D9" s="206" t="s">
        <v>63</v>
      </c>
      <c r="E9" s="67" t="s">
        <v>72</v>
      </c>
      <c r="F9" s="35" t="s">
        <v>72</v>
      </c>
      <c r="G9" s="30" t="s">
        <v>72</v>
      </c>
      <c r="H9" s="30" t="s">
        <v>72</v>
      </c>
      <c r="I9" s="30" t="s">
        <v>72</v>
      </c>
      <c r="J9" s="30" t="s">
        <v>72</v>
      </c>
      <c r="K9" s="220" t="s">
        <v>73</v>
      </c>
      <c r="L9" s="176" t="s">
        <v>66</v>
      </c>
      <c r="M9" s="34" t="s">
        <v>72</v>
      </c>
      <c r="N9" s="44" t="s">
        <v>72</v>
      </c>
      <c r="O9" s="35" t="s">
        <v>72</v>
      </c>
      <c r="P9" s="35" t="s">
        <v>72</v>
      </c>
      <c r="Q9" s="35" t="s">
        <v>72</v>
      </c>
      <c r="R9" s="35" t="s">
        <v>72</v>
      </c>
      <c r="S9" s="35" t="s">
        <v>72</v>
      </c>
      <c r="T9" s="35" t="s">
        <v>72</v>
      </c>
      <c r="U9" s="35" t="s">
        <v>72</v>
      </c>
      <c r="V9" s="26" t="s">
        <v>66</v>
      </c>
      <c r="W9" s="28" t="s">
        <v>66</v>
      </c>
      <c r="X9" s="44" t="s">
        <v>72</v>
      </c>
      <c r="Y9" s="35" t="s">
        <v>72</v>
      </c>
      <c r="Z9" s="31" t="s">
        <v>72</v>
      </c>
      <c r="AA9" s="31" t="s">
        <v>72</v>
      </c>
      <c r="AB9" s="31" t="s">
        <v>72</v>
      </c>
      <c r="AC9" s="31" t="s">
        <v>72</v>
      </c>
      <c r="AD9" s="180" t="s">
        <v>66</v>
      </c>
      <c r="AE9" s="31" t="s">
        <v>72</v>
      </c>
      <c r="AF9" s="34" t="s">
        <v>72</v>
      </c>
      <c r="AG9" s="202" t="s">
        <v>72</v>
      </c>
      <c r="AH9" s="35" t="s">
        <v>72</v>
      </c>
      <c r="AI9" s="31" t="s">
        <v>72</v>
      </c>
      <c r="AJ9" s="31" t="s">
        <v>72</v>
      </c>
      <c r="AK9" s="31" t="s">
        <v>72</v>
      </c>
      <c r="AL9" s="31" t="s">
        <v>72</v>
      </c>
      <c r="AM9" s="31" t="s">
        <v>72</v>
      </c>
      <c r="AN9" s="175" t="s">
        <v>66</v>
      </c>
      <c r="AO9" s="34" t="s">
        <v>72</v>
      </c>
      <c r="AP9" s="211" t="s">
        <v>74</v>
      </c>
      <c r="AQ9" s="184" t="s">
        <v>74</v>
      </c>
      <c r="AR9" s="184" t="s">
        <v>74</v>
      </c>
      <c r="AS9" s="219" t="s">
        <v>74</v>
      </c>
      <c r="AT9" s="219" t="s">
        <v>74</v>
      </c>
      <c r="AU9" s="182" t="s">
        <v>74</v>
      </c>
      <c r="AV9" s="219" t="s">
        <v>74</v>
      </c>
      <c r="AW9" s="32" t="s">
        <v>72</v>
      </c>
      <c r="AX9" s="209" t="s">
        <v>66</v>
      </c>
      <c r="AY9" s="26" t="s">
        <v>66</v>
      </c>
      <c r="AZ9" s="110" t="s">
        <v>75</v>
      </c>
      <c r="BA9" s="90">
        <f>COUNTIF(E9:AX9,"k")</f>
        <v>7</v>
      </c>
      <c r="BB9" s="91">
        <f>BA9*6</f>
        <v>42</v>
      </c>
      <c r="BC9" s="83" t="s">
        <v>70</v>
      </c>
      <c r="BD9" s="188"/>
      <c r="BE9" s="188"/>
    </row>
    <row r="10" spans="1:57" ht="17.399999999999999" customHeight="1" x14ac:dyDescent="0.25">
      <c r="A10" s="65"/>
      <c r="B10" s="5" t="s">
        <v>76</v>
      </c>
      <c r="C10" s="24"/>
      <c r="D10" s="206" t="s">
        <v>63</v>
      </c>
      <c r="E10" s="44" t="s">
        <v>72</v>
      </c>
      <c r="F10" s="35" t="s">
        <v>72</v>
      </c>
      <c r="G10" s="31" t="s">
        <v>72</v>
      </c>
      <c r="H10" s="31" t="s">
        <v>72</v>
      </c>
      <c r="I10" s="31" t="s">
        <v>72</v>
      </c>
      <c r="J10" s="31" t="s">
        <v>72</v>
      </c>
      <c r="K10" s="31" t="s">
        <v>72</v>
      </c>
      <c r="L10" s="175" t="s">
        <v>66</v>
      </c>
      <c r="M10" s="34" t="s">
        <v>72</v>
      </c>
      <c r="N10" s="44" t="s">
        <v>72</v>
      </c>
      <c r="O10" s="35" t="s">
        <v>72</v>
      </c>
      <c r="P10" s="31" t="s">
        <v>72</v>
      </c>
      <c r="Q10" s="31" t="s">
        <v>72</v>
      </c>
      <c r="R10" s="31" t="s">
        <v>72</v>
      </c>
      <c r="S10" s="31" t="s">
        <v>72</v>
      </c>
      <c r="T10" s="31" t="s">
        <v>72</v>
      </c>
      <c r="U10" s="220" t="s">
        <v>73</v>
      </c>
      <c r="V10" s="26" t="s">
        <v>66</v>
      </c>
      <c r="W10" s="28" t="s">
        <v>66</v>
      </c>
      <c r="X10" s="44" t="s">
        <v>72</v>
      </c>
      <c r="Y10" s="35" t="s">
        <v>72</v>
      </c>
      <c r="Z10" s="31" t="s">
        <v>72</v>
      </c>
      <c r="AA10" s="31" t="s">
        <v>72</v>
      </c>
      <c r="AB10" s="31" t="s">
        <v>72</v>
      </c>
      <c r="AC10" s="31" t="s">
        <v>72</v>
      </c>
      <c r="AD10" s="180" t="s">
        <v>66</v>
      </c>
      <c r="AE10" s="31" t="s">
        <v>72</v>
      </c>
      <c r="AF10" s="34" t="s">
        <v>72</v>
      </c>
      <c r="AG10" s="202" t="s">
        <v>72</v>
      </c>
      <c r="AH10" s="35" t="s">
        <v>72</v>
      </c>
      <c r="AI10" s="31" t="s">
        <v>72</v>
      </c>
      <c r="AJ10" s="31" t="s">
        <v>72</v>
      </c>
      <c r="AK10" s="31" t="s">
        <v>72</v>
      </c>
      <c r="AL10" s="31" t="s">
        <v>72</v>
      </c>
      <c r="AM10" s="175" t="s">
        <v>77</v>
      </c>
      <c r="AN10" s="175" t="s">
        <v>66</v>
      </c>
      <c r="AO10" s="34" t="s">
        <v>72</v>
      </c>
      <c r="AP10" s="44" t="s">
        <v>72</v>
      </c>
      <c r="AQ10" s="35" t="s">
        <v>72</v>
      </c>
      <c r="AR10" s="31" t="s">
        <v>72</v>
      </c>
      <c r="AS10" s="31" t="s">
        <v>72</v>
      </c>
      <c r="AT10" s="31" t="s">
        <v>72</v>
      </c>
      <c r="AU10" s="31" t="s">
        <v>72</v>
      </c>
      <c r="AV10" s="31" t="s">
        <v>72</v>
      </c>
      <c r="AW10" s="34" t="s">
        <v>72</v>
      </c>
      <c r="AX10" s="208" t="s">
        <v>66</v>
      </c>
      <c r="AY10" s="26" t="s">
        <v>66</v>
      </c>
      <c r="AZ10" s="214"/>
      <c r="BA10" s="92">
        <f>COUNTIF(D10:AX10,"AG")</f>
        <v>0</v>
      </c>
      <c r="BB10" s="111">
        <f>BA10*6+(COUNTIF(D10:AX10,"G")*3)</f>
        <v>0</v>
      </c>
      <c r="BC10" s="83"/>
      <c r="BD10" s="188"/>
      <c r="BE10" s="188"/>
    </row>
    <row r="11" spans="1:57" ht="17.399999999999999" customHeight="1" x14ac:dyDescent="0.25">
      <c r="A11" s="65"/>
      <c r="B11" s="5" t="s">
        <v>78</v>
      </c>
      <c r="C11" s="24"/>
      <c r="D11" s="206" t="s">
        <v>63</v>
      </c>
      <c r="E11" s="48" t="s">
        <v>79</v>
      </c>
      <c r="F11" s="47" t="s">
        <v>79</v>
      </c>
      <c r="G11" s="36" t="s">
        <v>79</v>
      </c>
      <c r="H11" s="36" t="s">
        <v>79</v>
      </c>
      <c r="I11" s="79" t="s">
        <v>79</v>
      </c>
      <c r="J11" s="79" t="s">
        <v>79</v>
      </c>
      <c r="K11" s="79" t="s">
        <v>79</v>
      </c>
      <c r="L11" s="175" t="s">
        <v>66</v>
      </c>
      <c r="M11" s="46" t="s">
        <v>79</v>
      </c>
      <c r="N11" s="48" t="s">
        <v>79</v>
      </c>
      <c r="O11" s="47" t="s">
        <v>79</v>
      </c>
      <c r="P11" s="36" t="s">
        <v>79</v>
      </c>
      <c r="Q11" s="36" t="s">
        <v>79</v>
      </c>
      <c r="R11" s="36" t="s">
        <v>79</v>
      </c>
      <c r="S11" s="36" t="s">
        <v>79</v>
      </c>
      <c r="T11" s="36" t="s">
        <v>79</v>
      </c>
      <c r="U11" s="36" t="s">
        <v>79</v>
      </c>
      <c r="V11" s="26" t="s">
        <v>66</v>
      </c>
      <c r="W11" s="28" t="s">
        <v>66</v>
      </c>
      <c r="X11" s="48" t="s">
        <v>79</v>
      </c>
      <c r="Y11" s="47" t="s">
        <v>79</v>
      </c>
      <c r="Z11" s="36" t="s">
        <v>79</v>
      </c>
      <c r="AA11" s="36" t="s">
        <v>79</v>
      </c>
      <c r="AB11" s="36" t="s">
        <v>79</v>
      </c>
      <c r="AC11" s="221" t="s">
        <v>80</v>
      </c>
      <c r="AD11" s="180" t="s">
        <v>66</v>
      </c>
      <c r="AE11" s="36" t="s">
        <v>79</v>
      </c>
      <c r="AF11" s="46" t="s">
        <v>79</v>
      </c>
      <c r="AG11" s="197" t="s">
        <v>79</v>
      </c>
      <c r="AH11" s="47" t="s">
        <v>79</v>
      </c>
      <c r="AI11" s="36" t="s">
        <v>79</v>
      </c>
      <c r="AJ11" s="36" t="s">
        <v>79</v>
      </c>
      <c r="AK11" s="36" t="s">
        <v>81</v>
      </c>
      <c r="AL11" s="36" t="s">
        <v>79</v>
      </c>
      <c r="AM11" s="36" t="s">
        <v>79</v>
      </c>
      <c r="AN11" s="175" t="s">
        <v>66</v>
      </c>
      <c r="AO11" s="46" t="s">
        <v>79</v>
      </c>
      <c r="AP11" s="48" t="s">
        <v>79</v>
      </c>
      <c r="AQ11" s="208" t="s">
        <v>82</v>
      </c>
      <c r="AR11" s="36" t="s">
        <v>79</v>
      </c>
      <c r="AS11" s="36" t="s">
        <v>79</v>
      </c>
      <c r="AT11" s="36" t="s">
        <v>79</v>
      </c>
      <c r="AU11" s="36" t="s">
        <v>79</v>
      </c>
      <c r="AV11" s="36" t="s">
        <v>79</v>
      </c>
      <c r="AW11" s="46" t="s">
        <v>79</v>
      </c>
      <c r="AX11" s="208" t="s">
        <v>66</v>
      </c>
      <c r="AY11" s="26" t="s">
        <v>66</v>
      </c>
      <c r="AZ11" s="215" t="s">
        <v>83</v>
      </c>
      <c r="BA11" s="92">
        <f>COUNTIF(D11:AX11,"A")</f>
        <v>37</v>
      </c>
      <c r="BB11" s="111">
        <f>BA11*3</f>
        <v>111</v>
      </c>
      <c r="BC11" s="83" t="s">
        <v>84</v>
      </c>
      <c r="BD11" s="188"/>
      <c r="BE11" s="82" t="s">
        <v>85</v>
      </c>
    </row>
    <row r="12" spans="1:57" ht="17.399999999999999" customHeight="1" thickBot="1" x14ac:dyDescent="0.3">
      <c r="A12" s="65"/>
      <c r="B12" s="5" t="s">
        <v>86</v>
      </c>
      <c r="C12" s="66"/>
      <c r="D12" s="206" t="s">
        <v>63</v>
      </c>
      <c r="E12" s="204" t="s">
        <v>65</v>
      </c>
      <c r="F12" s="19" t="s">
        <v>65</v>
      </c>
      <c r="G12" s="19" t="s">
        <v>65</v>
      </c>
      <c r="H12" s="19" t="s">
        <v>65</v>
      </c>
      <c r="I12" s="19" t="s">
        <v>65</v>
      </c>
      <c r="J12" s="19" t="s">
        <v>65</v>
      </c>
      <c r="K12" s="19" t="s">
        <v>65</v>
      </c>
      <c r="L12" s="177" t="s">
        <v>66</v>
      </c>
      <c r="M12" s="199" t="s">
        <v>65</v>
      </c>
      <c r="N12" s="204" t="s">
        <v>65</v>
      </c>
      <c r="O12" s="27" t="s">
        <v>65</v>
      </c>
      <c r="P12" s="19" t="s">
        <v>65</v>
      </c>
      <c r="Q12" s="19" t="s">
        <v>65</v>
      </c>
      <c r="R12" s="19" t="s">
        <v>65</v>
      </c>
      <c r="S12" s="19" t="s">
        <v>65</v>
      </c>
      <c r="T12" s="19" t="s">
        <v>65</v>
      </c>
      <c r="U12" s="19" t="s">
        <v>65</v>
      </c>
      <c r="V12" s="29" t="s">
        <v>66</v>
      </c>
      <c r="W12" s="45" t="s">
        <v>66</v>
      </c>
      <c r="X12" s="204" t="s">
        <v>65</v>
      </c>
      <c r="Y12" s="27" t="s">
        <v>65</v>
      </c>
      <c r="Z12" s="19" t="s">
        <v>65</v>
      </c>
      <c r="AA12" s="19" t="s">
        <v>65</v>
      </c>
      <c r="AB12" s="19" t="s">
        <v>65</v>
      </c>
      <c r="AC12" s="19" t="s">
        <v>65</v>
      </c>
      <c r="AD12" s="181" t="s">
        <v>66</v>
      </c>
      <c r="AE12" s="19" t="s">
        <v>65</v>
      </c>
      <c r="AF12" s="20" t="s">
        <v>65</v>
      </c>
      <c r="AG12" s="203" t="s">
        <v>65</v>
      </c>
      <c r="AH12" s="27" t="s">
        <v>65</v>
      </c>
      <c r="AI12" s="19" t="s">
        <v>65</v>
      </c>
      <c r="AJ12" s="178" t="s">
        <v>64</v>
      </c>
      <c r="AK12" s="177" t="s">
        <v>87</v>
      </c>
      <c r="AL12" s="19" t="s">
        <v>65</v>
      </c>
      <c r="AM12" s="19" t="s">
        <v>65</v>
      </c>
      <c r="AN12" s="177" t="s">
        <v>66</v>
      </c>
      <c r="AO12" s="20" t="s">
        <v>65</v>
      </c>
      <c r="AP12" s="179" t="s">
        <v>65</v>
      </c>
      <c r="AQ12" s="207" t="s">
        <v>66</v>
      </c>
      <c r="AR12" s="19" t="s">
        <v>65</v>
      </c>
      <c r="AS12" s="19" t="s">
        <v>65</v>
      </c>
      <c r="AT12" s="19" t="s">
        <v>65</v>
      </c>
      <c r="AU12" s="19" t="s">
        <v>65</v>
      </c>
      <c r="AV12" s="178" t="s">
        <v>65</v>
      </c>
      <c r="AW12" s="199" t="s">
        <v>65</v>
      </c>
      <c r="AX12" s="205" t="s">
        <v>66</v>
      </c>
      <c r="AY12" s="26" t="s">
        <v>66</v>
      </c>
      <c r="AZ12" s="81" t="s">
        <v>69</v>
      </c>
      <c r="BA12" s="90">
        <f>COUNTIF(E12:AX12,"G")</f>
        <v>37</v>
      </c>
      <c r="BB12" s="112">
        <f>BA12*6</f>
        <v>222</v>
      </c>
      <c r="BC12" s="83" t="s">
        <v>70</v>
      </c>
      <c r="BD12" s="188"/>
      <c r="BE12" s="188"/>
    </row>
    <row r="13" spans="1:57" ht="17.399999999999999" customHeight="1" thickTop="1" thickBot="1" x14ac:dyDescent="0.3">
      <c r="A13" s="58"/>
      <c r="B13" s="59"/>
      <c r="C13" s="59"/>
      <c r="D13" s="59"/>
      <c r="E13" s="57"/>
      <c r="F13" s="57"/>
      <c r="G13" s="57"/>
      <c r="H13" s="57"/>
      <c r="I13" s="57"/>
      <c r="J13" s="57"/>
      <c r="K13" s="56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95" t="s">
        <v>38</v>
      </c>
      <c r="BA13" s="106">
        <f>SUM(BA7:BA12)</f>
        <v>187</v>
      </c>
      <c r="BB13" s="107">
        <f>SUM(BB8:BB12)</f>
        <v>591</v>
      </c>
      <c r="BC13" s="82"/>
      <c r="BD13" s="188"/>
      <c r="BE13" s="188"/>
    </row>
    <row r="14" spans="1:57" ht="17.399999999999999" customHeight="1" x14ac:dyDescent="0.25">
      <c r="A14" s="58"/>
      <c r="B14" s="59"/>
      <c r="C14" s="59"/>
      <c r="D14" s="59"/>
      <c r="E14" s="57"/>
      <c r="F14" s="57"/>
      <c r="G14" s="57"/>
      <c r="H14" s="57"/>
      <c r="I14" s="57"/>
      <c r="J14" s="57"/>
      <c r="K14" s="56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218"/>
      <c r="BA14" s="218"/>
      <c r="BB14" s="218"/>
      <c r="BC14" s="82"/>
      <c r="BD14" s="188"/>
      <c r="BE14" s="188"/>
    </row>
    <row r="15" spans="1:57" ht="15.6" customHeight="1" x14ac:dyDescent="0.45">
      <c r="A15" s="188"/>
      <c r="B15" s="38"/>
      <c r="C15" s="38"/>
      <c r="D15" s="38"/>
      <c r="E15" s="39"/>
      <c r="F15" s="38"/>
      <c r="G15" s="38"/>
      <c r="H15" s="3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222"/>
      <c r="V15" s="222"/>
      <c r="W15" s="188"/>
      <c r="X15" s="188"/>
      <c r="Y15" s="188"/>
      <c r="Z15" s="188"/>
      <c r="AA15" s="188"/>
      <c r="AB15" s="188"/>
      <c r="AC15" s="188"/>
      <c r="AD15" s="222"/>
      <c r="AE15" s="188"/>
      <c r="AF15" s="188"/>
      <c r="AG15" s="188"/>
      <c r="AH15" s="188"/>
      <c r="AI15" s="188"/>
      <c r="AJ15" s="188"/>
      <c r="AK15" s="188"/>
      <c r="AL15" s="188"/>
      <c r="AM15" s="188"/>
      <c r="AN15" s="188"/>
      <c r="AO15" s="188"/>
      <c r="AP15" s="188"/>
      <c r="AQ15" s="188"/>
      <c r="AR15" s="188"/>
      <c r="AS15" s="188"/>
      <c r="AT15" s="188"/>
      <c r="AU15" s="188"/>
      <c r="AV15" s="188"/>
      <c r="AW15" s="188"/>
      <c r="AX15" s="188"/>
      <c r="AY15" s="188"/>
      <c r="AZ15" s="89"/>
      <c r="BA15" s="188"/>
      <c r="BB15" s="188"/>
      <c r="BC15" s="82"/>
      <c r="BD15" s="188"/>
      <c r="BE15" s="188"/>
    </row>
    <row r="16" spans="1:57" x14ac:dyDescent="0.25">
      <c r="A16" s="188"/>
      <c r="B16" s="188"/>
      <c r="C16" s="188"/>
      <c r="D16" s="40" t="s">
        <v>40</v>
      </c>
      <c r="E16" s="41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8"/>
      <c r="AA16" s="188"/>
      <c r="AB16" s="188"/>
      <c r="AC16" s="188"/>
      <c r="AD16" s="188"/>
      <c r="AE16" s="188"/>
      <c r="AF16" s="188"/>
      <c r="AG16" s="188"/>
      <c r="AH16" s="188"/>
      <c r="AI16" s="188"/>
      <c r="AJ16" s="188"/>
      <c r="AK16" s="188"/>
      <c r="AL16" s="188"/>
      <c r="AM16" s="188"/>
      <c r="AN16" s="188"/>
      <c r="AO16" s="188"/>
      <c r="AP16" s="188"/>
      <c r="AQ16" s="188"/>
      <c r="AR16" s="188"/>
      <c r="AS16" s="188"/>
      <c r="AT16" s="188"/>
      <c r="AU16" s="188"/>
      <c r="AV16" s="188"/>
      <c r="AW16" s="188"/>
      <c r="AX16" s="188"/>
      <c r="AY16" s="188"/>
      <c r="AZ16" s="188"/>
      <c r="BA16" s="188"/>
      <c r="BB16" s="188"/>
      <c r="BC16" s="188"/>
      <c r="BD16" s="188"/>
      <c r="BE16" s="188"/>
    </row>
    <row r="17" spans="1:61" ht="17.399999999999999" x14ac:dyDescent="0.3">
      <c r="A17" s="97"/>
      <c r="B17" s="61"/>
      <c r="C17" s="6"/>
      <c r="D17" s="51" t="s">
        <v>88</v>
      </c>
      <c r="E17" s="18"/>
      <c r="F17" s="10"/>
      <c r="G17" s="10"/>
      <c r="H17" s="11"/>
      <c r="I17" s="229"/>
      <c r="J17" s="229"/>
      <c r="K17" s="254" t="s">
        <v>42</v>
      </c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12"/>
      <c r="W17" s="10"/>
      <c r="X17" s="10"/>
      <c r="Y17" s="10"/>
      <c r="Z17" s="10"/>
      <c r="AA17" s="10"/>
      <c r="AB17" s="10"/>
      <c r="AC17" s="11"/>
      <c r="AD17" s="11"/>
      <c r="AE17" s="10"/>
      <c r="AF17" s="13"/>
      <c r="AG17" s="12"/>
      <c r="AH17" s="10"/>
      <c r="AI17" s="10"/>
      <c r="AJ17" s="13"/>
      <c r="AK17" s="13"/>
      <c r="AL17" s="12"/>
      <c r="AM17" s="10"/>
      <c r="AN17" s="10"/>
      <c r="AO17" s="10"/>
      <c r="AP17" s="10"/>
      <c r="AQ17" s="10"/>
      <c r="AR17" s="10"/>
      <c r="AS17" s="11"/>
      <c r="AT17" s="10"/>
      <c r="AU17" s="13"/>
      <c r="AV17" s="12"/>
      <c r="AW17" s="12"/>
      <c r="AX17" s="12"/>
      <c r="AY17" s="14"/>
      <c r="AZ17" s="85"/>
      <c r="BA17" s="86"/>
      <c r="BB17" s="87"/>
      <c r="BC17" s="82"/>
      <c r="BD17" s="188"/>
      <c r="BE17" s="188"/>
      <c r="BF17" s="188"/>
      <c r="BG17" s="188"/>
      <c r="BH17" s="188"/>
      <c r="BI17" s="188"/>
    </row>
    <row r="18" spans="1:61" x14ac:dyDescent="0.25">
      <c r="A18" s="63" t="s">
        <v>43</v>
      </c>
      <c r="B18" s="63"/>
      <c r="C18" s="109"/>
      <c r="D18" s="68">
        <v>34</v>
      </c>
      <c r="E18" s="68">
        <v>35</v>
      </c>
      <c r="F18" s="68">
        <v>36</v>
      </c>
      <c r="G18" s="68">
        <v>37</v>
      </c>
      <c r="H18" s="68">
        <v>38</v>
      </c>
      <c r="I18" s="68">
        <v>39</v>
      </c>
      <c r="J18" s="68">
        <v>40</v>
      </c>
      <c r="K18" s="68">
        <v>41</v>
      </c>
      <c r="L18" s="68">
        <v>42</v>
      </c>
      <c r="M18" s="68">
        <v>43</v>
      </c>
      <c r="N18" s="68">
        <v>44</v>
      </c>
      <c r="O18" s="68">
        <v>45</v>
      </c>
      <c r="P18" s="68">
        <v>46</v>
      </c>
      <c r="Q18" s="68">
        <v>47</v>
      </c>
      <c r="R18" s="68">
        <v>48</v>
      </c>
      <c r="S18" s="68">
        <v>49</v>
      </c>
      <c r="T18" s="68">
        <v>50</v>
      </c>
      <c r="U18" s="68">
        <v>51</v>
      </c>
      <c r="V18" s="68">
        <v>52</v>
      </c>
      <c r="W18" s="68">
        <v>1</v>
      </c>
      <c r="X18" s="68">
        <v>2</v>
      </c>
      <c r="Y18" s="68">
        <v>3</v>
      </c>
      <c r="Z18" s="68">
        <v>4</v>
      </c>
      <c r="AA18" s="68">
        <v>5</v>
      </c>
      <c r="AB18" s="68">
        <v>6</v>
      </c>
      <c r="AC18" s="68">
        <v>7</v>
      </c>
      <c r="AD18" s="68">
        <v>8</v>
      </c>
      <c r="AE18" s="68">
        <v>9</v>
      </c>
      <c r="AF18" s="68">
        <v>10</v>
      </c>
      <c r="AG18" s="68">
        <v>11</v>
      </c>
      <c r="AH18" s="68">
        <v>12</v>
      </c>
      <c r="AI18" s="68">
        <v>13</v>
      </c>
      <c r="AJ18" s="68">
        <v>14</v>
      </c>
      <c r="AK18" s="68">
        <v>15</v>
      </c>
      <c r="AL18" s="68">
        <v>16</v>
      </c>
      <c r="AM18" s="68">
        <v>17</v>
      </c>
      <c r="AN18" s="68">
        <v>18</v>
      </c>
      <c r="AO18" s="68">
        <v>19</v>
      </c>
      <c r="AP18" s="68">
        <v>20</v>
      </c>
      <c r="AQ18" s="68">
        <v>21</v>
      </c>
      <c r="AR18" s="68">
        <v>22</v>
      </c>
      <c r="AS18" s="68">
        <v>23</v>
      </c>
      <c r="AT18" s="68">
        <v>24</v>
      </c>
      <c r="AU18" s="68">
        <v>25</v>
      </c>
      <c r="AV18" s="68">
        <v>26</v>
      </c>
      <c r="AW18" s="68">
        <v>27</v>
      </c>
      <c r="AX18" s="68">
        <v>28</v>
      </c>
      <c r="AY18" s="68">
        <v>29</v>
      </c>
      <c r="AZ18" s="85"/>
      <c r="BA18" s="86"/>
      <c r="BB18" s="88"/>
      <c r="BC18" s="82"/>
      <c r="BD18" s="188"/>
      <c r="BE18" s="188"/>
      <c r="BF18" s="188"/>
      <c r="BG18" s="188"/>
      <c r="BH18" s="188"/>
      <c r="BI18" s="188"/>
    </row>
    <row r="19" spans="1:61" ht="14.4" thickBot="1" x14ac:dyDescent="0.3">
      <c r="A19" s="63" t="s">
        <v>44</v>
      </c>
      <c r="B19" s="5"/>
      <c r="C19" s="7"/>
      <c r="D19" s="69" t="s">
        <v>45</v>
      </c>
      <c r="E19" s="69" t="s">
        <v>45</v>
      </c>
      <c r="F19" s="70" t="s">
        <v>46</v>
      </c>
      <c r="G19" s="70" t="s">
        <v>46</v>
      </c>
      <c r="H19" s="70" t="s">
        <v>46</v>
      </c>
      <c r="I19" s="71" t="s">
        <v>46</v>
      </c>
      <c r="J19" s="72" t="s">
        <v>47</v>
      </c>
      <c r="K19" s="72" t="s">
        <v>47</v>
      </c>
      <c r="L19" s="72" t="s">
        <v>47</v>
      </c>
      <c r="M19" s="73" t="s">
        <v>47</v>
      </c>
      <c r="N19" s="74" t="s">
        <v>48</v>
      </c>
      <c r="O19" s="74" t="s">
        <v>48</v>
      </c>
      <c r="P19" s="74" t="s">
        <v>48</v>
      </c>
      <c r="Q19" s="74" t="s">
        <v>48</v>
      </c>
      <c r="R19" s="75" t="s">
        <v>48</v>
      </c>
      <c r="S19" s="76" t="s">
        <v>49</v>
      </c>
      <c r="T19" s="72" t="s">
        <v>49</v>
      </c>
      <c r="U19" s="72" t="s">
        <v>49</v>
      </c>
      <c r="V19" s="72" t="s">
        <v>49</v>
      </c>
      <c r="W19" s="189" t="s">
        <v>50</v>
      </c>
      <c r="X19" s="77" t="s">
        <v>50</v>
      </c>
      <c r="Y19" s="74" t="s">
        <v>50</v>
      </c>
      <c r="Z19" s="74" t="s">
        <v>50</v>
      </c>
      <c r="AA19" s="74" t="s">
        <v>50</v>
      </c>
      <c r="AB19" s="72" t="s">
        <v>51</v>
      </c>
      <c r="AC19" s="72" t="s">
        <v>51</v>
      </c>
      <c r="AD19" s="72" t="s">
        <v>51</v>
      </c>
      <c r="AE19" s="72" t="s">
        <v>51</v>
      </c>
      <c r="AF19" s="75" t="s">
        <v>52</v>
      </c>
      <c r="AG19" s="74" t="s">
        <v>52</v>
      </c>
      <c r="AH19" s="74" t="s">
        <v>52</v>
      </c>
      <c r="AI19" s="74" t="s">
        <v>52</v>
      </c>
      <c r="AJ19" s="72" t="s">
        <v>53</v>
      </c>
      <c r="AK19" s="72" t="s">
        <v>53</v>
      </c>
      <c r="AL19" s="72" t="s">
        <v>53</v>
      </c>
      <c r="AM19" s="76" t="s">
        <v>53</v>
      </c>
      <c r="AN19" s="74" t="s">
        <v>54</v>
      </c>
      <c r="AO19" s="74" t="s">
        <v>54</v>
      </c>
      <c r="AP19" s="74" t="s">
        <v>54</v>
      </c>
      <c r="AQ19" s="74" t="s">
        <v>54</v>
      </c>
      <c r="AR19" s="74" t="s">
        <v>54</v>
      </c>
      <c r="AS19" s="76" t="s">
        <v>55</v>
      </c>
      <c r="AT19" s="72" t="s">
        <v>55</v>
      </c>
      <c r="AU19" s="72" t="s">
        <v>55</v>
      </c>
      <c r="AV19" s="72" t="s">
        <v>55</v>
      </c>
      <c r="AW19" s="75" t="s">
        <v>56</v>
      </c>
      <c r="AX19" s="75" t="s">
        <v>56</v>
      </c>
      <c r="AY19" s="190" t="s">
        <v>56</v>
      </c>
      <c r="AZ19" s="85"/>
      <c r="BA19" s="96" t="s">
        <v>57</v>
      </c>
      <c r="BB19" s="96" t="s">
        <v>58</v>
      </c>
      <c r="BC19" s="82"/>
      <c r="BD19" s="188"/>
      <c r="BE19" s="188"/>
      <c r="BF19" s="188"/>
      <c r="BG19" s="188"/>
      <c r="BH19" s="188"/>
      <c r="BI19" s="188"/>
    </row>
    <row r="20" spans="1:61" ht="14.4" thickTop="1" x14ac:dyDescent="0.25">
      <c r="A20" s="63" t="s">
        <v>59</v>
      </c>
      <c r="B20" s="5"/>
      <c r="C20" s="8"/>
      <c r="D20" s="191">
        <v>23</v>
      </c>
      <c r="E20" s="192">
        <v>30</v>
      </c>
      <c r="F20" s="193">
        <v>6</v>
      </c>
      <c r="G20" s="193">
        <v>13</v>
      </c>
      <c r="H20" s="193">
        <v>20</v>
      </c>
      <c r="I20" s="193">
        <v>27</v>
      </c>
      <c r="J20" s="193">
        <v>4</v>
      </c>
      <c r="K20" s="193">
        <v>11</v>
      </c>
      <c r="L20" s="193">
        <v>18</v>
      </c>
      <c r="M20" s="194">
        <v>25</v>
      </c>
      <c r="N20" s="195">
        <v>1</v>
      </c>
      <c r="O20" s="193">
        <v>8</v>
      </c>
      <c r="P20" s="193">
        <v>15</v>
      </c>
      <c r="Q20" s="193">
        <v>22</v>
      </c>
      <c r="R20" s="193">
        <v>29</v>
      </c>
      <c r="S20" s="193">
        <v>6</v>
      </c>
      <c r="T20" s="193">
        <v>13</v>
      </c>
      <c r="U20" s="193">
        <v>20</v>
      </c>
      <c r="V20" s="193">
        <v>27</v>
      </c>
      <c r="W20" s="194">
        <v>3</v>
      </c>
      <c r="X20" s="195">
        <v>10</v>
      </c>
      <c r="Y20" s="193">
        <v>17</v>
      </c>
      <c r="Z20" s="193">
        <v>24</v>
      </c>
      <c r="AA20" s="193">
        <v>31</v>
      </c>
      <c r="AB20" s="193">
        <v>7</v>
      </c>
      <c r="AC20" s="193">
        <v>14</v>
      </c>
      <c r="AD20" s="193">
        <v>21</v>
      </c>
      <c r="AE20" s="193">
        <v>28</v>
      </c>
      <c r="AF20" s="194">
        <v>7</v>
      </c>
      <c r="AG20" s="196">
        <v>14</v>
      </c>
      <c r="AH20" s="193">
        <v>21</v>
      </c>
      <c r="AI20" s="193">
        <v>28</v>
      </c>
      <c r="AJ20" s="193">
        <v>4</v>
      </c>
      <c r="AK20" s="193">
        <v>11</v>
      </c>
      <c r="AL20" s="193">
        <v>18</v>
      </c>
      <c r="AM20" s="193">
        <v>25</v>
      </c>
      <c r="AN20" s="193">
        <v>2</v>
      </c>
      <c r="AO20" s="194">
        <v>9</v>
      </c>
      <c r="AP20" s="195">
        <v>16</v>
      </c>
      <c r="AQ20" s="193">
        <v>23</v>
      </c>
      <c r="AR20" s="193">
        <v>30</v>
      </c>
      <c r="AS20" s="193">
        <v>6</v>
      </c>
      <c r="AT20" s="193">
        <v>13</v>
      </c>
      <c r="AU20" s="193">
        <v>20</v>
      </c>
      <c r="AV20" s="193">
        <v>27</v>
      </c>
      <c r="AW20" s="194">
        <v>4</v>
      </c>
      <c r="AX20" s="21">
        <v>13</v>
      </c>
      <c r="AY20" s="25">
        <v>20</v>
      </c>
      <c r="AZ20" s="98"/>
      <c r="BA20" s="90">
        <f>COUNTIF(E21:AX25,"x")</f>
        <v>80</v>
      </c>
      <c r="BB20" s="91">
        <f>BA20*8</f>
        <v>640</v>
      </c>
      <c r="BC20" s="82" t="s">
        <v>61</v>
      </c>
      <c r="BD20" s="188"/>
      <c r="BE20" s="188"/>
      <c r="BF20" s="188"/>
      <c r="BG20" s="188"/>
      <c r="BH20" s="188"/>
      <c r="BI20" s="188"/>
    </row>
    <row r="21" spans="1:61" x14ac:dyDescent="0.25">
      <c r="A21" s="2"/>
      <c r="B21" s="49" t="s">
        <v>62</v>
      </c>
      <c r="C21" s="22"/>
      <c r="D21" s="206" t="s">
        <v>63</v>
      </c>
      <c r="E21" s="17" t="s">
        <v>64</v>
      </c>
      <c r="F21" s="25" t="s">
        <v>65</v>
      </c>
      <c r="G21" s="25" t="s">
        <v>64</v>
      </c>
      <c r="H21" s="25" t="s">
        <v>65</v>
      </c>
      <c r="I21" s="25" t="s">
        <v>65</v>
      </c>
      <c r="J21" s="25" t="s">
        <v>65</v>
      </c>
      <c r="K21" s="25" t="s">
        <v>65</v>
      </c>
      <c r="L21" s="175" t="s">
        <v>66</v>
      </c>
      <c r="M21" s="198" t="s">
        <v>65</v>
      </c>
      <c r="N21" s="17" t="s">
        <v>65</v>
      </c>
      <c r="O21" s="21" t="s">
        <v>65</v>
      </c>
      <c r="P21" s="21" t="s">
        <v>65</v>
      </c>
      <c r="Q21" s="25" t="s">
        <v>65</v>
      </c>
      <c r="R21" s="25" t="s">
        <v>65</v>
      </c>
      <c r="S21" s="25" t="s">
        <v>65</v>
      </c>
      <c r="T21" s="25" t="s">
        <v>65</v>
      </c>
      <c r="U21" s="25" t="s">
        <v>65</v>
      </c>
      <c r="V21" s="26" t="s">
        <v>66</v>
      </c>
      <c r="W21" s="28" t="s">
        <v>66</v>
      </c>
      <c r="X21" s="17" t="s">
        <v>65</v>
      </c>
      <c r="Y21" s="21" t="s">
        <v>65</v>
      </c>
      <c r="Z21" s="25" t="s">
        <v>65</v>
      </c>
      <c r="AA21" s="25" t="s">
        <v>65</v>
      </c>
      <c r="AB21" s="25" t="s">
        <v>65</v>
      </c>
      <c r="AC21" s="25" t="s">
        <v>65</v>
      </c>
      <c r="AD21" s="180" t="s">
        <v>66</v>
      </c>
      <c r="AE21" s="25" t="s">
        <v>65</v>
      </c>
      <c r="AF21" s="16" t="s">
        <v>65</v>
      </c>
      <c r="AG21" s="201" t="s">
        <v>65</v>
      </c>
      <c r="AH21" s="21" t="s">
        <v>65</v>
      </c>
      <c r="AI21" s="25" t="s">
        <v>65</v>
      </c>
      <c r="AJ21" s="21" t="s">
        <v>65</v>
      </c>
      <c r="AK21" s="21" t="s">
        <v>65</v>
      </c>
      <c r="AL21" s="175" t="s">
        <v>67</v>
      </c>
      <c r="AM21" s="25" t="s">
        <v>65</v>
      </c>
      <c r="AN21" s="175" t="s">
        <v>66</v>
      </c>
      <c r="AO21" s="16" t="s">
        <v>65</v>
      </c>
      <c r="AP21" s="17" t="s">
        <v>65</v>
      </c>
      <c r="AQ21" s="21" t="s">
        <v>65</v>
      </c>
      <c r="AR21" s="21" t="s">
        <v>65</v>
      </c>
      <c r="AS21" s="175" t="s">
        <v>68</v>
      </c>
      <c r="AT21" s="25" t="s">
        <v>65</v>
      </c>
      <c r="AU21" s="25" t="s">
        <v>65</v>
      </c>
      <c r="AV21" s="31" t="s">
        <v>72</v>
      </c>
      <c r="AW21" s="34" t="s">
        <v>72</v>
      </c>
      <c r="AX21" s="208" t="s">
        <v>66</v>
      </c>
      <c r="AY21" s="26" t="s">
        <v>66</v>
      </c>
      <c r="AZ21" s="81" t="s">
        <v>69</v>
      </c>
      <c r="BA21" s="90">
        <f>COUNTIF(E21:AX21,"G")</f>
        <v>34</v>
      </c>
      <c r="BB21" s="91">
        <f>BA21*7</f>
        <v>238</v>
      </c>
      <c r="BC21" s="82" t="s">
        <v>89</v>
      </c>
      <c r="BD21" s="188"/>
      <c r="BE21" s="188"/>
      <c r="BF21" s="188"/>
      <c r="BG21" s="188"/>
      <c r="BH21" s="188"/>
      <c r="BI21" s="188"/>
    </row>
    <row r="22" spans="1:61" x14ac:dyDescent="0.25">
      <c r="A22" s="64"/>
      <c r="B22" s="50" t="s">
        <v>71</v>
      </c>
      <c r="C22" s="23"/>
      <c r="D22" s="206" t="s">
        <v>63</v>
      </c>
      <c r="E22" s="67" t="s">
        <v>72</v>
      </c>
      <c r="F22" s="35" t="s">
        <v>72</v>
      </c>
      <c r="G22" s="30" t="s">
        <v>72</v>
      </c>
      <c r="H22" s="30" t="s">
        <v>72</v>
      </c>
      <c r="I22" s="30" t="s">
        <v>72</v>
      </c>
      <c r="J22" s="30" t="s">
        <v>72</v>
      </c>
      <c r="K22" s="220" t="s">
        <v>73</v>
      </c>
      <c r="L22" s="176" t="s">
        <v>66</v>
      </c>
      <c r="M22" s="34" t="s">
        <v>72</v>
      </c>
      <c r="N22" s="67" t="s">
        <v>72</v>
      </c>
      <c r="O22" s="35" t="s">
        <v>72</v>
      </c>
      <c r="P22" s="33" t="s">
        <v>72</v>
      </c>
      <c r="Q22" s="31" t="s">
        <v>72</v>
      </c>
      <c r="R22" s="31" t="s">
        <v>72</v>
      </c>
      <c r="S22" s="31" t="s">
        <v>72</v>
      </c>
      <c r="T22" s="31" t="s">
        <v>72</v>
      </c>
      <c r="U22" s="31" t="s">
        <v>72</v>
      </c>
      <c r="V22" s="26" t="s">
        <v>66</v>
      </c>
      <c r="W22" s="28" t="s">
        <v>66</v>
      </c>
      <c r="X22" s="44" t="s">
        <v>72</v>
      </c>
      <c r="Y22" s="35" t="s">
        <v>72</v>
      </c>
      <c r="Z22" s="31" t="s">
        <v>72</v>
      </c>
      <c r="AA22" s="31" t="s">
        <v>72</v>
      </c>
      <c r="AB22" s="31" t="s">
        <v>72</v>
      </c>
      <c r="AC22" s="31" t="s">
        <v>72</v>
      </c>
      <c r="AD22" s="180" t="s">
        <v>66</v>
      </c>
      <c r="AE22" s="31" t="s">
        <v>72</v>
      </c>
      <c r="AF22" s="34" t="s">
        <v>72</v>
      </c>
      <c r="AG22" s="202" t="s">
        <v>72</v>
      </c>
      <c r="AH22" s="35" t="s">
        <v>72</v>
      </c>
      <c r="AI22" s="31" t="s">
        <v>72</v>
      </c>
      <c r="AJ22" s="31" t="s">
        <v>72</v>
      </c>
      <c r="AK22" s="31" t="s">
        <v>72</v>
      </c>
      <c r="AL22" s="31" t="s">
        <v>72</v>
      </c>
      <c r="AM22" s="31" t="s">
        <v>72</v>
      </c>
      <c r="AN22" s="175" t="s">
        <v>66</v>
      </c>
      <c r="AO22" s="34" t="s">
        <v>72</v>
      </c>
      <c r="AP22" s="220" t="s">
        <v>73</v>
      </c>
      <c r="AQ22" s="35" t="s">
        <v>72</v>
      </c>
      <c r="AR22" s="35" t="s">
        <v>72</v>
      </c>
      <c r="AS22" s="30" t="s">
        <v>72</v>
      </c>
      <c r="AT22" s="30" t="s">
        <v>72</v>
      </c>
      <c r="AU22" s="31" t="s">
        <v>72</v>
      </c>
      <c r="AV22" s="30" t="s">
        <v>72</v>
      </c>
      <c r="AW22" s="32" t="s">
        <v>72</v>
      </c>
      <c r="AX22" s="209" t="s">
        <v>66</v>
      </c>
      <c r="AY22" s="26" t="s">
        <v>66</v>
      </c>
      <c r="AZ22" s="78"/>
      <c r="BA22" s="92"/>
      <c r="BB22" s="91"/>
      <c r="BC22" s="83"/>
      <c r="BD22" s="188"/>
      <c r="BE22" s="188"/>
      <c r="BF22" s="188"/>
      <c r="BG22" s="188"/>
      <c r="BH22" s="188"/>
      <c r="BI22" s="188"/>
    </row>
    <row r="23" spans="1:61" x14ac:dyDescent="0.25">
      <c r="A23" s="65"/>
      <c r="B23" s="5" t="s">
        <v>76</v>
      </c>
      <c r="C23" s="24"/>
      <c r="D23" s="206" t="s">
        <v>63</v>
      </c>
      <c r="E23" s="44" t="s">
        <v>72</v>
      </c>
      <c r="F23" s="35" t="s">
        <v>72</v>
      </c>
      <c r="G23" s="31" t="s">
        <v>72</v>
      </c>
      <c r="H23" s="31" t="s">
        <v>72</v>
      </c>
      <c r="I23" s="31" t="s">
        <v>72</v>
      </c>
      <c r="J23" s="31" t="s">
        <v>72</v>
      </c>
      <c r="K23" s="31" t="s">
        <v>72</v>
      </c>
      <c r="L23" s="175" t="s">
        <v>66</v>
      </c>
      <c r="M23" s="34" t="s">
        <v>72</v>
      </c>
      <c r="N23" s="44" t="s">
        <v>72</v>
      </c>
      <c r="O23" s="35" t="s">
        <v>72</v>
      </c>
      <c r="P23" s="31" t="s">
        <v>72</v>
      </c>
      <c r="Q23" s="31" t="s">
        <v>72</v>
      </c>
      <c r="R23" s="31" t="s">
        <v>72</v>
      </c>
      <c r="S23" s="31" t="s">
        <v>72</v>
      </c>
      <c r="T23" s="31" t="s">
        <v>72</v>
      </c>
      <c r="U23" s="220" t="s">
        <v>73</v>
      </c>
      <c r="V23" s="26" t="s">
        <v>66</v>
      </c>
      <c r="W23" s="28" t="s">
        <v>66</v>
      </c>
      <c r="X23" s="44" t="s">
        <v>72</v>
      </c>
      <c r="Y23" s="35" t="s">
        <v>72</v>
      </c>
      <c r="Z23" s="31" t="s">
        <v>72</v>
      </c>
      <c r="AA23" s="31" t="s">
        <v>72</v>
      </c>
      <c r="AB23" s="31" t="s">
        <v>72</v>
      </c>
      <c r="AC23" s="31" t="s">
        <v>72</v>
      </c>
      <c r="AD23" s="180" t="s">
        <v>66</v>
      </c>
      <c r="AE23" s="31" t="s">
        <v>72</v>
      </c>
      <c r="AF23" s="34" t="s">
        <v>72</v>
      </c>
      <c r="AG23" s="202" t="s">
        <v>72</v>
      </c>
      <c r="AH23" s="35" t="s">
        <v>72</v>
      </c>
      <c r="AI23" s="31" t="s">
        <v>72</v>
      </c>
      <c r="AJ23" s="31" t="s">
        <v>72</v>
      </c>
      <c r="AK23" s="31" t="s">
        <v>72</v>
      </c>
      <c r="AL23" s="31" t="s">
        <v>72</v>
      </c>
      <c r="AM23" s="175" t="s">
        <v>77</v>
      </c>
      <c r="AN23" s="175" t="s">
        <v>66</v>
      </c>
      <c r="AO23" s="34" t="s">
        <v>72</v>
      </c>
      <c r="AP23" s="44" t="s">
        <v>72</v>
      </c>
      <c r="AQ23" s="35" t="s">
        <v>72</v>
      </c>
      <c r="AR23" s="31" t="s">
        <v>72</v>
      </c>
      <c r="AS23" s="31" t="s">
        <v>72</v>
      </c>
      <c r="AT23" s="31" t="s">
        <v>72</v>
      </c>
      <c r="AU23" s="31" t="s">
        <v>72</v>
      </c>
      <c r="AV23" s="31" t="s">
        <v>72</v>
      </c>
      <c r="AW23" s="34" t="s">
        <v>72</v>
      </c>
      <c r="AX23" s="208" t="s">
        <v>66</v>
      </c>
      <c r="AY23" s="26" t="s">
        <v>66</v>
      </c>
      <c r="AZ23" s="78"/>
      <c r="BA23" s="92"/>
      <c r="BB23" s="91"/>
      <c r="BC23" s="83"/>
      <c r="BD23" s="188"/>
      <c r="BE23" s="188"/>
      <c r="BF23" s="188"/>
      <c r="BG23" s="188"/>
      <c r="BH23" s="188"/>
      <c r="BI23" s="188"/>
    </row>
    <row r="24" spans="1:61" x14ac:dyDescent="0.25">
      <c r="A24" s="65"/>
      <c r="B24" s="5" t="s">
        <v>78</v>
      </c>
      <c r="C24" s="24"/>
      <c r="D24" s="206" t="s">
        <v>63</v>
      </c>
      <c r="E24" s="48" t="s">
        <v>79</v>
      </c>
      <c r="F24" s="47" t="s">
        <v>79</v>
      </c>
      <c r="G24" s="36" t="s">
        <v>79</v>
      </c>
      <c r="H24" s="36" t="s">
        <v>79</v>
      </c>
      <c r="I24" s="79" t="s">
        <v>79</v>
      </c>
      <c r="J24" s="79" t="s">
        <v>79</v>
      </c>
      <c r="K24" s="79" t="s">
        <v>79</v>
      </c>
      <c r="L24" s="175" t="s">
        <v>66</v>
      </c>
      <c r="M24" s="46" t="s">
        <v>79</v>
      </c>
      <c r="N24" s="48" t="s">
        <v>79</v>
      </c>
      <c r="O24" s="47" t="s">
        <v>79</v>
      </c>
      <c r="P24" s="36" t="s">
        <v>79</v>
      </c>
      <c r="Q24" s="36" t="s">
        <v>79</v>
      </c>
      <c r="R24" s="36" t="s">
        <v>79</v>
      </c>
      <c r="S24" s="36" t="s">
        <v>79</v>
      </c>
      <c r="T24" s="36" t="s">
        <v>79</v>
      </c>
      <c r="U24" s="36" t="s">
        <v>79</v>
      </c>
      <c r="V24" s="26" t="s">
        <v>66</v>
      </c>
      <c r="W24" s="28" t="s">
        <v>66</v>
      </c>
      <c r="X24" s="48" t="s">
        <v>79</v>
      </c>
      <c r="Y24" s="47" t="s">
        <v>79</v>
      </c>
      <c r="Z24" s="36" t="s">
        <v>79</v>
      </c>
      <c r="AA24" s="36" t="s">
        <v>79</v>
      </c>
      <c r="AB24" s="36" t="s">
        <v>79</v>
      </c>
      <c r="AC24" s="221" t="s">
        <v>80</v>
      </c>
      <c r="AD24" s="180" t="s">
        <v>66</v>
      </c>
      <c r="AE24" s="36" t="s">
        <v>79</v>
      </c>
      <c r="AF24" s="46" t="s">
        <v>79</v>
      </c>
      <c r="AG24" s="197" t="s">
        <v>79</v>
      </c>
      <c r="AH24" s="47" t="s">
        <v>79</v>
      </c>
      <c r="AI24" s="36" t="s">
        <v>79</v>
      </c>
      <c r="AJ24" s="36" t="s">
        <v>79</v>
      </c>
      <c r="AK24" s="36" t="s">
        <v>81</v>
      </c>
      <c r="AL24" s="36" t="s">
        <v>79</v>
      </c>
      <c r="AM24" s="36" t="s">
        <v>79</v>
      </c>
      <c r="AN24" s="175" t="s">
        <v>66</v>
      </c>
      <c r="AO24" s="46" t="s">
        <v>79</v>
      </c>
      <c r="AP24" s="48" t="s">
        <v>79</v>
      </c>
      <c r="AQ24" s="208" t="s">
        <v>82</v>
      </c>
      <c r="AR24" s="36" t="s">
        <v>79</v>
      </c>
      <c r="AS24" s="36" t="s">
        <v>79</v>
      </c>
      <c r="AT24" s="36" t="s">
        <v>79</v>
      </c>
      <c r="AU24" s="36" t="s">
        <v>79</v>
      </c>
      <c r="AV24" s="36" t="s">
        <v>79</v>
      </c>
      <c r="AW24" s="46" t="s">
        <v>79</v>
      </c>
      <c r="AX24" s="208" t="s">
        <v>66</v>
      </c>
      <c r="AY24" s="26" t="s">
        <v>66</v>
      </c>
      <c r="AZ24" s="84" t="s">
        <v>83</v>
      </c>
      <c r="BA24" s="92">
        <f>COUNTIF(D24:AX24,"A")</f>
        <v>37</v>
      </c>
      <c r="BB24" s="91">
        <f>BA24*5</f>
        <v>185</v>
      </c>
      <c r="BC24" s="82" t="s">
        <v>90</v>
      </c>
      <c r="BD24" s="188"/>
      <c r="BE24" s="188"/>
      <c r="BF24" s="188"/>
      <c r="BG24" s="188"/>
      <c r="BH24" s="188"/>
      <c r="BI24" s="188"/>
    </row>
    <row r="25" spans="1:61" ht="14.4" thickBot="1" x14ac:dyDescent="0.3">
      <c r="A25" s="65"/>
      <c r="B25" s="5" t="s">
        <v>86</v>
      </c>
      <c r="C25" s="66"/>
      <c r="D25" s="206" t="s">
        <v>63</v>
      </c>
      <c r="E25" s="204" t="s">
        <v>65</v>
      </c>
      <c r="F25" s="19" t="s">
        <v>65</v>
      </c>
      <c r="G25" s="19" t="s">
        <v>65</v>
      </c>
      <c r="H25" s="19" t="s">
        <v>65</v>
      </c>
      <c r="I25" s="19" t="s">
        <v>65</v>
      </c>
      <c r="J25" s="19" t="s">
        <v>65</v>
      </c>
      <c r="K25" s="19" t="s">
        <v>65</v>
      </c>
      <c r="L25" s="177" t="s">
        <v>66</v>
      </c>
      <c r="M25" s="199" t="s">
        <v>65</v>
      </c>
      <c r="N25" s="204" t="s">
        <v>65</v>
      </c>
      <c r="O25" s="27" t="s">
        <v>65</v>
      </c>
      <c r="P25" s="19" t="s">
        <v>65</v>
      </c>
      <c r="Q25" s="19" t="s">
        <v>65</v>
      </c>
      <c r="R25" s="19" t="s">
        <v>65</v>
      </c>
      <c r="S25" s="19" t="s">
        <v>65</v>
      </c>
      <c r="T25" s="19" t="s">
        <v>65</v>
      </c>
      <c r="U25" s="19" t="s">
        <v>65</v>
      </c>
      <c r="V25" s="29" t="s">
        <v>66</v>
      </c>
      <c r="W25" s="45" t="s">
        <v>66</v>
      </c>
      <c r="X25" s="204" t="s">
        <v>65</v>
      </c>
      <c r="Y25" s="27" t="s">
        <v>65</v>
      </c>
      <c r="Z25" s="19" t="s">
        <v>65</v>
      </c>
      <c r="AA25" s="19" t="s">
        <v>65</v>
      </c>
      <c r="AB25" s="19" t="s">
        <v>65</v>
      </c>
      <c r="AC25" s="19" t="s">
        <v>65</v>
      </c>
      <c r="AD25" s="181" t="s">
        <v>66</v>
      </c>
      <c r="AE25" s="19" t="s">
        <v>65</v>
      </c>
      <c r="AF25" s="20" t="s">
        <v>65</v>
      </c>
      <c r="AG25" s="203" t="s">
        <v>65</v>
      </c>
      <c r="AH25" s="27" t="s">
        <v>65</v>
      </c>
      <c r="AI25" s="19" t="s">
        <v>65</v>
      </c>
      <c r="AJ25" s="178" t="s">
        <v>64</v>
      </c>
      <c r="AK25" s="177" t="s">
        <v>87</v>
      </c>
      <c r="AL25" s="19" t="s">
        <v>65</v>
      </c>
      <c r="AM25" s="19" t="s">
        <v>65</v>
      </c>
      <c r="AN25" s="177" t="s">
        <v>66</v>
      </c>
      <c r="AO25" s="20" t="s">
        <v>65</v>
      </c>
      <c r="AP25" s="179" t="s">
        <v>65</v>
      </c>
      <c r="AQ25" s="207" t="s">
        <v>66</v>
      </c>
      <c r="AR25" s="19" t="s">
        <v>65</v>
      </c>
      <c r="AS25" s="19" t="s">
        <v>65</v>
      </c>
      <c r="AT25" s="19" t="s">
        <v>65</v>
      </c>
      <c r="AU25" s="19" t="s">
        <v>65</v>
      </c>
      <c r="AV25" s="43" t="s">
        <v>72</v>
      </c>
      <c r="AW25" s="200" t="s">
        <v>72</v>
      </c>
      <c r="AX25" s="205" t="s">
        <v>66</v>
      </c>
      <c r="AY25" s="26" t="s">
        <v>66</v>
      </c>
      <c r="AZ25" s="80" t="s">
        <v>69</v>
      </c>
      <c r="BA25" s="93">
        <f>COUNTIF(D25:AY25,"g")</f>
        <v>35</v>
      </c>
      <c r="BB25" s="94">
        <f>BA25*5</f>
        <v>175</v>
      </c>
      <c r="BC25" s="82" t="s">
        <v>90</v>
      </c>
      <c r="BD25" s="188"/>
      <c r="BE25" s="188"/>
      <c r="BF25" s="188"/>
      <c r="BG25" s="188"/>
      <c r="BH25" s="188"/>
      <c r="BI25" s="188"/>
    </row>
    <row r="26" spans="1:61" ht="15" thickTop="1" thickBot="1" x14ac:dyDescent="0.3">
      <c r="A26" s="58"/>
      <c r="B26" s="59"/>
      <c r="C26" s="59"/>
      <c r="D26" s="59"/>
      <c r="E26" s="57"/>
      <c r="F26" s="57"/>
      <c r="G26" s="57"/>
      <c r="H26" s="57"/>
      <c r="I26" s="57"/>
      <c r="J26" s="57"/>
      <c r="K26" s="56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95" t="s">
        <v>38</v>
      </c>
      <c r="BA26" s="106">
        <f>SUM(BA20:BA25)</f>
        <v>186</v>
      </c>
      <c r="BB26" s="107">
        <f>SUM(BB21:BB25)</f>
        <v>598</v>
      </c>
      <c r="BC26" s="82"/>
      <c r="BD26" s="188"/>
      <c r="BE26" s="188"/>
      <c r="BF26" s="188"/>
      <c r="BG26" s="188"/>
      <c r="BH26" s="188"/>
      <c r="BI26" s="188"/>
    </row>
    <row r="27" spans="1:61" ht="16.95" customHeight="1" x14ac:dyDescent="0.45">
      <c r="A27" s="188"/>
      <c r="B27" s="38"/>
      <c r="C27" s="38"/>
      <c r="D27" s="38"/>
      <c r="E27" s="39"/>
      <c r="F27" s="38"/>
      <c r="G27" s="38"/>
      <c r="H27" s="38"/>
      <c r="I27" s="188"/>
      <c r="J27" s="188"/>
      <c r="K27" s="222"/>
      <c r="L27" s="222"/>
      <c r="M27" s="188"/>
      <c r="N27" s="188"/>
      <c r="O27" s="188"/>
      <c r="P27" s="188"/>
      <c r="Q27" s="188"/>
      <c r="R27" s="188"/>
      <c r="S27" s="188"/>
      <c r="T27" s="222"/>
      <c r="U27" s="188"/>
      <c r="V27" s="188"/>
      <c r="W27" s="188"/>
      <c r="X27" s="188"/>
      <c r="Y27" s="188"/>
      <c r="Z27" s="188"/>
      <c r="AA27" s="188"/>
      <c r="AB27" s="188"/>
      <c r="AC27" s="188"/>
      <c r="AD27" s="188" t="s">
        <v>91</v>
      </c>
      <c r="AE27" s="188"/>
      <c r="AF27" s="188"/>
      <c r="AG27" s="188"/>
      <c r="AH27" s="188"/>
      <c r="AI27" s="188"/>
      <c r="AJ27" s="188"/>
      <c r="AK27" s="188"/>
      <c r="AL27" s="188"/>
      <c r="AM27" s="188"/>
      <c r="AN27" s="222"/>
      <c r="AO27" s="188"/>
      <c r="AP27" s="188"/>
      <c r="AQ27" s="188"/>
      <c r="AR27" s="188"/>
      <c r="AS27" s="188"/>
      <c r="AT27" s="188"/>
      <c r="AU27" s="188"/>
      <c r="AV27" s="188"/>
      <c r="AW27" s="222"/>
      <c r="AX27" s="188"/>
      <c r="AY27" s="188"/>
      <c r="AZ27" s="223"/>
      <c r="BA27" s="223"/>
      <c r="BB27" s="223"/>
      <c r="BC27" s="188"/>
      <c r="BD27" s="188"/>
      <c r="BE27" s="188"/>
      <c r="BF27" s="188"/>
      <c r="BG27" s="188"/>
      <c r="BH27" s="188"/>
      <c r="BI27" s="188"/>
    </row>
    <row r="28" spans="1:61" x14ac:dyDescent="0.25">
      <c r="A28" s="188"/>
      <c r="B28" s="188"/>
      <c r="C28" s="188"/>
      <c r="D28" s="40" t="s">
        <v>40</v>
      </c>
      <c r="E28" s="41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188"/>
      <c r="Q28" s="188"/>
      <c r="R28" s="188"/>
      <c r="S28" s="188"/>
      <c r="T28" s="188"/>
      <c r="U28" s="188"/>
      <c r="V28" s="188"/>
      <c r="W28" s="188"/>
      <c r="X28" s="188"/>
      <c r="Y28" s="188"/>
      <c r="Z28" s="188"/>
      <c r="AA28" s="188"/>
      <c r="AB28" s="188"/>
      <c r="AC28" s="188"/>
      <c r="AD28" s="188"/>
      <c r="AE28" s="188"/>
      <c r="AF28" s="188"/>
      <c r="AG28" s="188"/>
      <c r="AH28" s="188"/>
      <c r="AI28" s="188"/>
      <c r="AJ28" s="188"/>
      <c r="AK28" s="188"/>
      <c r="AL28" s="188"/>
      <c r="AM28" s="188"/>
      <c r="AN28" s="188"/>
      <c r="AO28" s="188"/>
      <c r="AP28" s="188"/>
      <c r="AQ28" s="188"/>
      <c r="AR28" s="188"/>
      <c r="AS28" s="188"/>
      <c r="AT28" s="188"/>
      <c r="AU28" s="188"/>
      <c r="AV28" s="188"/>
      <c r="AW28" s="188"/>
      <c r="AX28" s="188"/>
      <c r="AY28" s="188"/>
      <c r="AZ28" s="224"/>
      <c r="BA28" s="223"/>
      <c r="BB28" s="223"/>
      <c r="BC28" s="188"/>
      <c r="BD28" s="188"/>
      <c r="BE28" s="188"/>
      <c r="BF28" s="188"/>
      <c r="BG28" s="188"/>
      <c r="BH28" s="188"/>
      <c r="BI28" s="188"/>
    </row>
    <row r="29" spans="1:61" ht="17.399999999999999" x14ac:dyDescent="0.3">
      <c r="A29" s="60"/>
      <c r="B29" s="101"/>
      <c r="C29" s="99"/>
      <c r="D29" s="51" t="s">
        <v>92</v>
      </c>
      <c r="E29" s="18"/>
      <c r="F29" s="10"/>
      <c r="G29" s="10"/>
      <c r="H29" s="11"/>
      <c r="I29" s="229"/>
      <c r="J29" s="229"/>
      <c r="K29" s="254" t="s">
        <v>42</v>
      </c>
      <c r="L29" s="255"/>
      <c r="M29" s="255"/>
      <c r="N29" s="255"/>
      <c r="O29" s="255"/>
      <c r="P29" s="255"/>
      <c r="Q29" s="255"/>
      <c r="R29" s="255"/>
      <c r="S29" s="255"/>
      <c r="T29" s="255"/>
      <c r="U29" s="255"/>
      <c r="V29" s="12"/>
      <c r="W29" s="10"/>
      <c r="X29" s="10"/>
      <c r="Y29" s="10"/>
      <c r="Z29" s="10"/>
      <c r="AA29" s="10"/>
      <c r="AB29" s="10"/>
      <c r="AC29" s="11"/>
      <c r="AD29" s="11"/>
      <c r="AE29" s="10"/>
      <c r="AF29" s="13"/>
      <c r="AG29" s="12"/>
      <c r="AH29" s="10"/>
      <c r="AI29" s="10"/>
      <c r="AJ29" s="13"/>
      <c r="AK29" s="13"/>
      <c r="AL29" s="12"/>
      <c r="AM29" s="10"/>
      <c r="AN29" s="10"/>
      <c r="AO29" s="10"/>
      <c r="AP29" s="10"/>
      <c r="AQ29" s="10"/>
      <c r="AR29" s="10"/>
      <c r="AS29" s="11"/>
      <c r="AT29" s="10"/>
      <c r="AU29" s="13"/>
      <c r="AV29" s="12"/>
      <c r="AW29" s="12"/>
      <c r="AX29" s="12"/>
      <c r="AY29" s="14"/>
      <c r="AZ29" s="85"/>
      <c r="BA29" s="86"/>
      <c r="BB29" s="87"/>
      <c r="BC29" s="188"/>
      <c r="BD29" s="188"/>
      <c r="BE29" s="188"/>
      <c r="BF29" s="188"/>
      <c r="BG29" s="188"/>
      <c r="BH29" s="188"/>
      <c r="BI29" s="188"/>
    </row>
    <row r="30" spans="1:61" x14ac:dyDescent="0.25">
      <c r="A30" s="100" t="s">
        <v>43</v>
      </c>
      <c r="B30" s="52"/>
      <c r="C30" s="109"/>
      <c r="D30" s="68">
        <v>34</v>
      </c>
      <c r="E30" s="68">
        <v>35</v>
      </c>
      <c r="F30" s="68">
        <v>36</v>
      </c>
      <c r="G30" s="68">
        <v>37</v>
      </c>
      <c r="H30" s="68">
        <v>38</v>
      </c>
      <c r="I30" s="68">
        <v>39</v>
      </c>
      <c r="J30" s="68">
        <v>40</v>
      </c>
      <c r="K30" s="68">
        <v>41</v>
      </c>
      <c r="L30" s="68">
        <v>42</v>
      </c>
      <c r="M30" s="68">
        <v>43</v>
      </c>
      <c r="N30" s="68">
        <v>44</v>
      </c>
      <c r="O30" s="68">
        <v>45</v>
      </c>
      <c r="P30" s="68">
        <v>46</v>
      </c>
      <c r="Q30" s="68">
        <v>47</v>
      </c>
      <c r="R30" s="68">
        <v>48</v>
      </c>
      <c r="S30" s="68">
        <v>49</v>
      </c>
      <c r="T30" s="68">
        <v>50</v>
      </c>
      <c r="U30" s="68">
        <v>51</v>
      </c>
      <c r="V30" s="68">
        <v>52</v>
      </c>
      <c r="W30" s="68">
        <v>1</v>
      </c>
      <c r="X30" s="68">
        <v>2</v>
      </c>
      <c r="Y30" s="68">
        <v>3</v>
      </c>
      <c r="Z30" s="68">
        <v>4</v>
      </c>
      <c r="AA30" s="68">
        <v>5</v>
      </c>
      <c r="AB30" s="68">
        <v>6</v>
      </c>
      <c r="AC30" s="68">
        <v>7</v>
      </c>
      <c r="AD30" s="68">
        <v>8</v>
      </c>
      <c r="AE30" s="68">
        <v>9</v>
      </c>
      <c r="AF30" s="68">
        <v>10</v>
      </c>
      <c r="AG30" s="68">
        <v>11</v>
      </c>
      <c r="AH30" s="68">
        <v>12</v>
      </c>
      <c r="AI30" s="68">
        <v>13</v>
      </c>
      <c r="AJ30" s="68">
        <v>14</v>
      </c>
      <c r="AK30" s="68">
        <v>15</v>
      </c>
      <c r="AL30" s="68">
        <v>16</v>
      </c>
      <c r="AM30" s="68">
        <v>17</v>
      </c>
      <c r="AN30" s="68">
        <v>18</v>
      </c>
      <c r="AO30" s="68">
        <v>19</v>
      </c>
      <c r="AP30" s="68">
        <v>20</v>
      </c>
      <c r="AQ30" s="68">
        <v>21</v>
      </c>
      <c r="AR30" s="68">
        <v>22</v>
      </c>
      <c r="AS30" s="68">
        <v>23</v>
      </c>
      <c r="AT30" s="68">
        <v>24</v>
      </c>
      <c r="AU30" s="68">
        <v>25</v>
      </c>
      <c r="AV30" s="68">
        <v>26</v>
      </c>
      <c r="AW30" s="68">
        <v>27</v>
      </c>
      <c r="AX30" s="68">
        <v>28</v>
      </c>
      <c r="AY30" s="68">
        <v>29</v>
      </c>
      <c r="AZ30" s="85"/>
      <c r="BA30" s="86"/>
      <c r="BB30" s="88"/>
      <c r="BC30" s="82"/>
      <c r="BD30" s="188"/>
      <c r="BE30" s="188"/>
      <c r="BF30" s="188"/>
      <c r="BG30" s="188"/>
      <c r="BH30" s="188"/>
      <c r="BI30" s="188"/>
    </row>
    <row r="31" spans="1:61" ht="14.4" thickBot="1" x14ac:dyDescent="0.3">
      <c r="A31" s="1" t="s">
        <v>44</v>
      </c>
      <c r="B31" s="5"/>
      <c r="C31" s="7"/>
      <c r="D31" s="69" t="s">
        <v>45</v>
      </c>
      <c r="E31" s="69" t="s">
        <v>45</v>
      </c>
      <c r="F31" s="70" t="s">
        <v>46</v>
      </c>
      <c r="G31" s="70" t="s">
        <v>46</v>
      </c>
      <c r="H31" s="70" t="s">
        <v>46</v>
      </c>
      <c r="I31" s="71" t="s">
        <v>46</v>
      </c>
      <c r="J31" s="72" t="s">
        <v>47</v>
      </c>
      <c r="K31" s="72" t="s">
        <v>47</v>
      </c>
      <c r="L31" s="72" t="s">
        <v>47</v>
      </c>
      <c r="M31" s="73" t="s">
        <v>47</v>
      </c>
      <c r="N31" s="74" t="s">
        <v>48</v>
      </c>
      <c r="O31" s="74" t="s">
        <v>48</v>
      </c>
      <c r="P31" s="74" t="s">
        <v>48</v>
      </c>
      <c r="Q31" s="74" t="s">
        <v>48</v>
      </c>
      <c r="R31" s="75" t="s">
        <v>48</v>
      </c>
      <c r="S31" s="76" t="s">
        <v>49</v>
      </c>
      <c r="T31" s="72" t="s">
        <v>49</v>
      </c>
      <c r="U31" s="72" t="s">
        <v>49</v>
      </c>
      <c r="V31" s="72" t="s">
        <v>49</v>
      </c>
      <c r="W31" s="189" t="s">
        <v>50</v>
      </c>
      <c r="X31" s="77" t="s">
        <v>50</v>
      </c>
      <c r="Y31" s="74" t="s">
        <v>50</v>
      </c>
      <c r="Z31" s="74" t="s">
        <v>50</v>
      </c>
      <c r="AA31" s="74" t="s">
        <v>50</v>
      </c>
      <c r="AB31" s="72" t="s">
        <v>51</v>
      </c>
      <c r="AC31" s="72" t="s">
        <v>51</v>
      </c>
      <c r="AD31" s="72" t="s">
        <v>51</v>
      </c>
      <c r="AE31" s="72" t="s">
        <v>51</v>
      </c>
      <c r="AF31" s="75" t="s">
        <v>52</v>
      </c>
      <c r="AG31" s="74" t="s">
        <v>52</v>
      </c>
      <c r="AH31" s="74" t="s">
        <v>52</v>
      </c>
      <c r="AI31" s="74" t="s">
        <v>52</v>
      </c>
      <c r="AJ31" s="72" t="s">
        <v>53</v>
      </c>
      <c r="AK31" s="72" t="s">
        <v>53</v>
      </c>
      <c r="AL31" s="72" t="s">
        <v>53</v>
      </c>
      <c r="AM31" s="76" t="s">
        <v>53</v>
      </c>
      <c r="AN31" s="74" t="s">
        <v>54</v>
      </c>
      <c r="AO31" s="74" t="s">
        <v>54</v>
      </c>
      <c r="AP31" s="74" t="s">
        <v>54</v>
      </c>
      <c r="AQ31" s="74" t="s">
        <v>54</v>
      </c>
      <c r="AR31" s="74" t="s">
        <v>54</v>
      </c>
      <c r="AS31" s="76" t="s">
        <v>55</v>
      </c>
      <c r="AT31" s="72" t="s">
        <v>55</v>
      </c>
      <c r="AU31" s="72" t="s">
        <v>55</v>
      </c>
      <c r="AV31" s="72" t="s">
        <v>55</v>
      </c>
      <c r="AW31" s="75" t="s">
        <v>56</v>
      </c>
      <c r="AX31" s="75" t="s">
        <v>56</v>
      </c>
      <c r="AY31" s="190" t="s">
        <v>56</v>
      </c>
      <c r="AZ31" s="85"/>
      <c r="BA31" s="96" t="s">
        <v>57</v>
      </c>
      <c r="BB31" s="96" t="s">
        <v>58</v>
      </c>
      <c r="BC31" s="82"/>
      <c r="BD31" s="188"/>
      <c r="BE31" s="188"/>
      <c r="BF31" s="188"/>
      <c r="BG31" s="188"/>
      <c r="BH31" s="188"/>
      <c r="BI31" s="188"/>
    </row>
    <row r="32" spans="1:61" ht="14.4" thickTop="1" x14ac:dyDescent="0.25">
      <c r="A32" s="1" t="s">
        <v>59</v>
      </c>
      <c r="B32" s="5"/>
      <c r="C32" s="8"/>
      <c r="D32" s="191">
        <v>23</v>
      </c>
      <c r="E32" s="192">
        <v>30</v>
      </c>
      <c r="F32" s="193">
        <v>6</v>
      </c>
      <c r="G32" s="193">
        <v>13</v>
      </c>
      <c r="H32" s="193">
        <v>20</v>
      </c>
      <c r="I32" s="193">
        <v>27</v>
      </c>
      <c r="J32" s="193">
        <v>4</v>
      </c>
      <c r="K32" s="193">
        <v>11</v>
      </c>
      <c r="L32" s="193">
        <v>18</v>
      </c>
      <c r="M32" s="194">
        <v>25</v>
      </c>
      <c r="N32" s="195">
        <v>1</v>
      </c>
      <c r="O32" s="193">
        <v>8</v>
      </c>
      <c r="P32" s="193">
        <v>15</v>
      </c>
      <c r="Q32" s="193">
        <v>22</v>
      </c>
      <c r="R32" s="193">
        <v>29</v>
      </c>
      <c r="S32" s="193">
        <v>6</v>
      </c>
      <c r="T32" s="193">
        <v>13</v>
      </c>
      <c r="U32" s="193">
        <v>20</v>
      </c>
      <c r="V32" s="193">
        <v>27</v>
      </c>
      <c r="W32" s="194">
        <v>3</v>
      </c>
      <c r="X32" s="195">
        <v>10</v>
      </c>
      <c r="Y32" s="193">
        <v>17</v>
      </c>
      <c r="Z32" s="193">
        <v>24</v>
      </c>
      <c r="AA32" s="193">
        <v>31</v>
      </c>
      <c r="AB32" s="193">
        <v>7</v>
      </c>
      <c r="AC32" s="193">
        <v>14</v>
      </c>
      <c r="AD32" s="193">
        <v>21</v>
      </c>
      <c r="AE32" s="193">
        <v>28</v>
      </c>
      <c r="AF32" s="194">
        <v>7</v>
      </c>
      <c r="AG32" s="196">
        <v>14</v>
      </c>
      <c r="AH32" s="193">
        <v>21</v>
      </c>
      <c r="AI32" s="193">
        <v>28</v>
      </c>
      <c r="AJ32" s="193">
        <v>4</v>
      </c>
      <c r="AK32" s="193">
        <v>11</v>
      </c>
      <c r="AL32" s="193">
        <v>18</v>
      </c>
      <c r="AM32" s="193">
        <v>25</v>
      </c>
      <c r="AN32" s="193">
        <v>2</v>
      </c>
      <c r="AO32" s="194">
        <v>9</v>
      </c>
      <c r="AP32" s="195">
        <v>16</v>
      </c>
      <c r="AQ32" s="193">
        <v>23</v>
      </c>
      <c r="AR32" s="193">
        <v>30</v>
      </c>
      <c r="AS32" s="193">
        <v>6</v>
      </c>
      <c r="AT32" s="193">
        <v>13</v>
      </c>
      <c r="AU32" s="193">
        <v>20</v>
      </c>
      <c r="AV32" s="193">
        <v>27</v>
      </c>
      <c r="AW32" s="194">
        <v>4</v>
      </c>
      <c r="AX32" s="21">
        <v>13</v>
      </c>
      <c r="AY32" s="25">
        <v>20</v>
      </c>
      <c r="AZ32" s="98" t="s">
        <v>60</v>
      </c>
      <c r="BA32" s="90">
        <f>COUNTIF(E33:AX37,"x")</f>
        <v>80</v>
      </c>
      <c r="BB32" s="91">
        <f>BA32*8</f>
        <v>640</v>
      </c>
      <c r="BC32" s="82" t="s">
        <v>61</v>
      </c>
      <c r="BD32" s="188"/>
      <c r="BE32" s="188"/>
      <c r="BF32" s="188"/>
      <c r="BG32" s="188"/>
      <c r="BH32" s="188"/>
      <c r="BI32" s="188"/>
    </row>
    <row r="33" spans="1:55" x14ac:dyDescent="0.25">
      <c r="A33" s="2"/>
      <c r="B33" s="49" t="s">
        <v>62</v>
      </c>
      <c r="C33" s="22"/>
      <c r="D33" s="206" t="s">
        <v>63</v>
      </c>
      <c r="E33" s="17" t="s">
        <v>64</v>
      </c>
      <c r="F33" s="25" t="s">
        <v>65</v>
      </c>
      <c r="G33" s="25" t="s">
        <v>64</v>
      </c>
      <c r="H33" s="25" t="s">
        <v>65</v>
      </c>
      <c r="I33" s="25" t="s">
        <v>65</v>
      </c>
      <c r="J33" s="25" t="s">
        <v>65</v>
      </c>
      <c r="K33" s="25" t="s">
        <v>65</v>
      </c>
      <c r="L33" s="175" t="s">
        <v>66</v>
      </c>
      <c r="M33" s="198" t="s">
        <v>65</v>
      </c>
      <c r="N33" s="17" t="s">
        <v>65</v>
      </c>
      <c r="O33" s="21" t="s">
        <v>65</v>
      </c>
      <c r="P33" s="21" t="s">
        <v>65</v>
      </c>
      <c r="Q33" s="25" t="s">
        <v>65</v>
      </c>
      <c r="R33" s="25" t="s">
        <v>65</v>
      </c>
      <c r="S33" s="25" t="s">
        <v>65</v>
      </c>
      <c r="T33" s="25" t="s">
        <v>65</v>
      </c>
      <c r="U33" s="25" t="s">
        <v>65</v>
      </c>
      <c r="V33" s="26" t="s">
        <v>66</v>
      </c>
      <c r="W33" s="28" t="s">
        <v>66</v>
      </c>
      <c r="X33" s="17" t="s">
        <v>65</v>
      </c>
      <c r="Y33" s="21" t="s">
        <v>65</v>
      </c>
      <c r="Z33" s="25" t="s">
        <v>65</v>
      </c>
      <c r="AA33" s="25" t="s">
        <v>65</v>
      </c>
      <c r="AB33" s="25" t="s">
        <v>65</v>
      </c>
      <c r="AC33" s="25" t="s">
        <v>65</v>
      </c>
      <c r="AD33" s="180" t="s">
        <v>66</v>
      </c>
      <c r="AE33" s="25" t="s">
        <v>65</v>
      </c>
      <c r="AF33" s="16" t="s">
        <v>65</v>
      </c>
      <c r="AG33" s="201" t="s">
        <v>65</v>
      </c>
      <c r="AH33" s="21" t="s">
        <v>65</v>
      </c>
      <c r="AI33" s="25" t="s">
        <v>65</v>
      </c>
      <c r="AJ33" s="21" t="s">
        <v>65</v>
      </c>
      <c r="AK33" s="21" t="s">
        <v>65</v>
      </c>
      <c r="AL33" s="175" t="s">
        <v>67</v>
      </c>
      <c r="AM33" s="25" t="s">
        <v>65</v>
      </c>
      <c r="AN33" s="175" t="s">
        <v>66</v>
      </c>
      <c r="AO33" s="16" t="s">
        <v>65</v>
      </c>
      <c r="AP33" s="17" t="s">
        <v>65</v>
      </c>
      <c r="AQ33" s="21" t="s">
        <v>65</v>
      </c>
      <c r="AR33" s="21" t="s">
        <v>65</v>
      </c>
      <c r="AS33" s="175" t="s">
        <v>68</v>
      </c>
      <c r="AT33" s="25" t="s">
        <v>65</v>
      </c>
      <c r="AU33" s="25" t="s">
        <v>65</v>
      </c>
      <c r="AV33" s="31" t="s">
        <v>72</v>
      </c>
      <c r="AW33" s="34" t="s">
        <v>72</v>
      </c>
      <c r="AX33" s="208" t="s">
        <v>66</v>
      </c>
      <c r="AY33" s="26" t="s">
        <v>66</v>
      </c>
      <c r="AZ33" s="81" t="s">
        <v>69</v>
      </c>
      <c r="BA33" s="90">
        <f>COUNTIF(E33:AX33,"G")</f>
        <v>34</v>
      </c>
      <c r="BB33" s="91">
        <f>BA33*7</f>
        <v>238</v>
      </c>
      <c r="BC33" s="82" t="s">
        <v>89</v>
      </c>
    </row>
    <row r="34" spans="1:55" x14ac:dyDescent="0.25">
      <c r="A34" s="15"/>
      <c r="B34" s="50" t="s">
        <v>71</v>
      </c>
      <c r="C34" s="23"/>
      <c r="D34" s="206" t="s">
        <v>63</v>
      </c>
      <c r="E34" s="67" t="s">
        <v>72</v>
      </c>
      <c r="F34" s="35" t="s">
        <v>72</v>
      </c>
      <c r="G34" s="30" t="s">
        <v>72</v>
      </c>
      <c r="H34" s="30" t="s">
        <v>72</v>
      </c>
      <c r="I34" s="30" t="s">
        <v>72</v>
      </c>
      <c r="J34" s="30" t="s">
        <v>72</v>
      </c>
      <c r="K34" s="220" t="s">
        <v>73</v>
      </c>
      <c r="L34" s="176" t="s">
        <v>66</v>
      </c>
      <c r="M34" s="34" t="s">
        <v>72</v>
      </c>
      <c r="N34" s="67" t="s">
        <v>72</v>
      </c>
      <c r="O34" s="35" t="s">
        <v>72</v>
      </c>
      <c r="P34" s="33" t="s">
        <v>72</v>
      </c>
      <c r="Q34" s="31" t="s">
        <v>72</v>
      </c>
      <c r="R34" s="31" t="s">
        <v>72</v>
      </c>
      <c r="S34" s="31" t="s">
        <v>72</v>
      </c>
      <c r="T34" s="31" t="s">
        <v>72</v>
      </c>
      <c r="U34" s="31" t="s">
        <v>72</v>
      </c>
      <c r="V34" s="26" t="s">
        <v>66</v>
      </c>
      <c r="W34" s="28" t="s">
        <v>66</v>
      </c>
      <c r="X34" s="44" t="s">
        <v>72</v>
      </c>
      <c r="Y34" s="35" t="s">
        <v>72</v>
      </c>
      <c r="Z34" s="31" t="s">
        <v>72</v>
      </c>
      <c r="AA34" s="31" t="s">
        <v>72</v>
      </c>
      <c r="AB34" s="31" t="s">
        <v>72</v>
      </c>
      <c r="AC34" s="31" t="s">
        <v>72</v>
      </c>
      <c r="AD34" s="180" t="s">
        <v>66</v>
      </c>
      <c r="AE34" s="31" t="s">
        <v>72</v>
      </c>
      <c r="AF34" s="34" t="s">
        <v>72</v>
      </c>
      <c r="AG34" s="202" t="s">
        <v>72</v>
      </c>
      <c r="AH34" s="35" t="s">
        <v>72</v>
      </c>
      <c r="AI34" s="31" t="s">
        <v>72</v>
      </c>
      <c r="AJ34" s="31" t="s">
        <v>72</v>
      </c>
      <c r="AK34" s="31" t="s">
        <v>72</v>
      </c>
      <c r="AL34" s="31" t="s">
        <v>72</v>
      </c>
      <c r="AM34" s="31" t="s">
        <v>72</v>
      </c>
      <c r="AN34" s="175" t="s">
        <v>66</v>
      </c>
      <c r="AO34" s="34" t="s">
        <v>72</v>
      </c>
      <c r="AP34" s="220" t="s">
        <v>73</v>
      </c>
      <c r="AQ34" s="35" t="s">
        <v>72</v>
      </c>
      <c r="AR34" s="35" t="s">
        <v>72</v>
      </c>
      <c r="AS34" s="30" t="s">
        <v>72</v>
      </c>
      <c r="AT34" s="30" t="s">
        <v>72</v>
      </c>
      <c r="AU34" s="31" t="s">
        <v>72</v>
      </c>
      <c r="AV34" s="30" t="s">
        <v>72</v>
      </c>
      <c r="AW34" s="32" t="s">
        <v>72</v>
      </c>
      <c r="AX34" s="209" t="s">
        <v>66</v>
      </c>
      <c r="AY34" s="26" t="s">
        <v>66</v>
      </c>
      <c r="AZ34" s="78"/>
      <c r="BA34" s="92"/>
      <c r="BB34" s="91"/>
      <c r="BC34" s="83"/>
    </row>
    <row r="35" spans="1:55" x14ac:dyDescent="0.25">
      <c r="A35" s="3"/>
      <c r="B35" s="5" t="s">
        <v>76</v>
      </c>
      <c r="C35" s="24"/>
      <c r="D35" s="206" t="s">
        <v>63</v>
      </c>
      <c r="E35" s="44" t="s">
        <v>72</v>
      </c>
      <c r="F35" s="35" t="s">
        <v>72</v>
      </c>
      <c r="G35" s="31" t="s">
        <v>72</v>
      </c>
      <c r="H35" s="31" t="s">
        <v>72</v>
      </c>
      <c r="I35" s="31" t="s">
        <v>72</v>
      </c>
      <c r="J35" s="31" t="s">
        <v>72</v>
      </c>
      <c r="K35" s="31" t="s">
        <v>72</v>
      </c>
      <c r="L35" s="175" t="s">
        <v>66</v>
      </c>
      <c r="M35" s="34" t="s">
        <v>72</v>
      </c>
      <c r="N35" s="44" t="s">
        <v>72</v>
      </c>
      <c r="O35" s="35" t="s">
        <v>72</v>
      </c>
      <c r="P35" s="31" t="s">
        <v>72</v>
      </c>
      <c r="Q35" s="31" t="s">
        <v>72</v>
      </c>
      <c r="R35" s="31" t="s">
        <v>72</v>
      </c>
      <c r="S35" s="31" t="s">
        <v>72</v>
      </c>
      <c r="T35" s="31" t="s">
        <v>72</v>
      </c>
      <c r="U35" s="220" t="s">
        <v>73</v>
      </c>
      <c r="V35" s="26" t="s">
        <v>66</v>
      </c>
      <c r="W35" s="28" t="s">
        <v>66</v>
      </c>
      <c r="X35" s="44" t="s">
        <v>72</v>
      </c>
      <c r="Y35" s="35" t="s">
        <v>72</v>
      </c>
      <c r="Z35" s="31" t="s">
        <v>72</v>
      </c>
      <c r="AA35" s="31" t="s">
        <v>72</v>
      </c>
      <c r="AB35" s="31" t="s">
        <v>72</v>
      </c>
      <c r="AC35" s="31" t="s">
        <v>72</v>
      </c>
      <c r="AD35" s="180" t="s">
        <v>66</v>
      </c>
      <c r="AE35" s="31" t="s">
        <v>72</v>
      </c>
      <c r="AF35" s="34" t="s">
        <v>72</v>
      </c>
      <c r="AG35" s="202" t="s">
        <v>72</v>
      </c>
      <c r="AH35" s="35" t="s">
        <v>72</v>
      </c>
      <c r="AI35" s="31" t="s">
        <v>72</v>
      </c>
      <c r="AJ35" s="31" t="s">
        <v>72</v>
      </c>
      <c r="AK35" s="31" t="s">
        <v>72</v>
      </c>
      <c r="AL35" s="31" t="s">
        <v>72</v>
      </c>
      <c r="AM35" s="175" t="s">
        <v>77</v>
      </c>
      <c r="AN35" s="175" t="s">
        <v>66</v>
      </c>
      <c r="AO35" s="34" t="s">
        <v>72</v>
      </c>
      <c r="AP35" s="44" t="s">
        <v>72</v>
      </c>
      <c r="AQ35" s="35" t="s">
        <v>72</v>
      </c>
      <c r="AR35" s="31" t="s">
        <v>72</v>
      </c>
      <c r="AS35" s="31" t="s">
        <v>72</v>
      </c>
      <c r="AT35" s="31" t="s">
        <v>72</v>
      </c>
      <c r="AU35" s="31" t="s">
        <v>72</v>
      </c>
      <c r="AV35" s="31" t="s">
        <v>72</v>
      </c>
      <c r="AW35" s="34" t="s">
        <v>72</v>
      </c>
      <c r="AX35" s="208" t="s">
        <v>66</v>
      </c>
      <c r="AY35" s="26" t="s">
        <v>66</v>
      </c>
      <c r="AZ35" s="78"/>
      <c r="BA35" s="92"/>
      <c r="BB35" s="91"/>
      <c r="BC35" s="83"/>
    </row>
    <row r="36" spans="1:55" x14ac:dyDescent="0.25">
      <c r="A36" s="3"/>
      <c r="B36" s="5" t="s">
        <v>78</v>
      </c>
      <c r="C36" s="24"/>
      <c r="D36" s="206" t="s">
        <v>63</v>
      </c>
      <c r="E36" s="48" t="s">
        <v>79</v>
      </c>
      <c r="F36" s="47" t="s">
        <v>79</v>
      </c>
      <c r="G36" s="36" t="s">
        <v>79</v>
      </c>
      <c r="H36" s="36" t="s">
        <v>79</v>
      </c>
      <c r="I36" s="79" t="s">
        <v>79</v>
      </c>
      <c r="J36" s="79" t="s">
        <v>79</v>
      </c>
      <c r="K36" s="79" t="s">
        <v>79</v>
      </c>
      <c r="L36" s="175" t="s">
        <v>66</v>
      </c>
      <c r="M36" s="46" t="s">
        <v>79</v>
      </c>
      <c r="N36" s="48" t="s">
        <v>79</v>
      </c>
      <c r="O36" s="47" t="s">
        <v>79</v>
      </c>
      <c r="P36" s="36" t="s">
        <v>79</v>
      </c>
      <c r="Q36" s="36" t="s">
        <v>79</v>
      </c>
      <c r="R36" s="36" t="s">
        <v>79</v>
      </c>
      <c r="S36" s="36" t="s">
        <v>79</v>
      </c>
      <c r="T36" s="36" t="s">
        <v>79</v>
      </c>
      <c r="U36" s="36" t="s">
        <v>79</v>
      </c>
      <c r="V36" s="26" t="s">
        <v>66</v>
      </c>
      <c r="W36" s="28" t="s">
        <v>66</v>
      </c>
      <c r="X36" s="48" t="s">
        <v>79</v>
      </c>
      <c r="Y36" s="47" t="s">
        <v>79</v>
      </c>
      <c r="Z36" s="36" t="s">
        <v>79</v>
      </c>
      <c r="AA36" s="36" t="s">
        <v>79</v>
      </c>
      <c r="AB36" s="36" t="s">
        <v>79</v>
      </c>
      <c r="AC36" s="221" t="s">
        <v>80</v>
      </c>
      <c r="AD36" s="180" t="s">
        <v>66</v>
      </c>
      <c r="AE36" s="36" t="s">
        <v>79</v>
      </c>
      <c r="AF36" s="46" t="s">
        <v>79</v>
      </c>
      <c r="AG36" s="197" t="s">
        <v>79</v>
      </c>
      <c r="AH36" s="47" t="s">
        <v>79</v>
      </c>
      <c r="AI36" s="36" t="s">
        <v>79</v>
      </c>
      <c r="AJ36" s="36" t="s">
        <v>79</v>
      </c>
      <c r="AK36" s="36" t="s">
        <v>81</v>
      </c>
      <c r="AL36" s="36" t="s">
        <v>79</v>
      </c>
      <c r="AM36" s="36" t="s">
        <v>79</v>
      </c>
      <c r="AN36" s="175" t="s">
        <v>66</v>
      </c>
      <c r="AO36" s="46" t="s">
        <v>79</v>
      </c>
      <c r="AP36" s="48" t="s">
        <v>79</v>
      </c>
      <c r="AQ36" s="208" t="s">
        <v>82</v>
      </c>
      <c r="AR36" s="36" t="s">
        <v>79</v>
      </c>
      <c r="AS36" s="36" t="s">
        <v>79</v>
      </c>
      <c r="AT36" s="36" t="s">
        <v>79</v>
      </c>
      <c r="AU36" s="36" t="s">
        <v>79</v>
      </c>
      <c r="AV36" s="36" t="s">
        <v>79</v>
      </c>
      <c r="AW36" s="46" t="s">
        <v>79</v>
      </c>
      <c r="AX36" s="208" t="s">
        <v>66</v>
      </c>
      <c r="AY36" s="26" t="s">
        <v>66</v>
      </c>
      <c r="AZ36" s="84" t="s">
        <v>83</v>
      </c>
      <c r="BA36" s="92">
        <f>COUNTIF(D36:AX36,"A")</f>
        <v>37</v>
      </c>
      <c r="BB36" s="91">
        <f>BA36*5</f>
        <v>185</v>
      </c>
      <c r="BC36" s="82" t="s">
        <v>90</v>
      </c>
    </row>
    <row r="37" spans="1:55" ht="14.4" thickBot="1" x14ac:dyDescent="0.3">
      <c r="A37" s="3"/>
      <c r="B37" s="5" t="s">
        <v>86</v>
      </c>
      <c r="C37" s="66"/>
      <c r="D37" s="206" t="s">
        <v>63</v>
      </c>
      <c r="E37" s="204" t="s">
        <v>65</v>
      </c>
      <c r="F37" s="19" t="s">
        <v>65</v>
      </c>
      <c r="G37" s="19" t="s">
        <v>65</v>
      </c>
      <c r="H37" s="19" t="s">
        <v>65</v>
      </c>
      <c r="I37" s="19" t="s">
        <v>65</v>
      </c>
      <c r="J37" s="19" t="s">
        <v>65</v>
      </c>
      <c r="K37" s="19" t="s">
        <v>65</v>
      </c>
      <c r="L37" s="177" t="s">
        <v>66</v>
      </c>
      <c r="M37" s="199" t="s">
        <v>65</v>
      </c>
      <c r="N37" s="204" t="s">
        <v>65</v>
      </c>
      <c r="O37" s="27" t="s">
        <v>65</v>
      </c>
      <c r="P37" s="19" t="s">
        <v>65</v>
      </c>
      <c r="Q37" s="19" t="s">
        <v>65</v>
      </c>
      <c r="R37" s="19" t="s">
        <v>65</v>
      </c>
      <c r="S37" s="19" t="s">
        <v>65</v>
      </c>
      <c r="T37" s="19" t="s">
        <v>65</v>
      </c>
      <c r="U37" s="19" t="s">
        <v>65</v>
      </c>
      <c r="V37" s="29" t="s">
        <v>66</v>
      </c>
      <c r="W37" s="45" t="s">
        <v>66</v>
      </c>
      <c r="X37" s="204" t="s">
        <v>65</v>
      </c>
      <c r="Y37" s="27" t="s">
        <v>65</v>
      </c>
      <c r="Z37" s="19" t="s">
        <v>65</v>
      </c>
      <c r="AA37" s="19" t="s">
        <v>65</v>
      </c>
      <c r="AB37" s="19" t="s">
        <v>65</v>
      </c>
      <c r="AC37" s="19" t="s">
        <v>65</v>
      </c>
      <c r="AD37" s="181" t="s">
        <v>66</v>
      </c>
      <c r="AE37" s="19" t="s">
        <v>65</v>
      </c>
      <c r="AF37" s="20" t="s">
        <v>65</v>
      </c>
      <c r="AG37" s="203" t="s">
        <v>65</v>
      </c>
      <c r="AH37" s="27" t="s">
        <v>65</v>
      </c>
      <c r="AI37" s="19" t="s">
        <v>65</v>
      </c>
      <c r="AJ37" s="178" t="s">
        <v>64</v>
      </c>
      <c r="AK37" s="177" t="s">
        <v>87</v>
      </c>
      <c r="AL37" s="19" t="s">
        <v>65</v>
      </c>
      <c r="AM37" s="19" t="s">
        <v>65</v>
      </c>
      <c r="AN37" s="177" t="s">
        <v>66</v>
      </c>
      <c r="AO37" s="20" t="s">
        <v>65</v>
      </c>
      <c r="AP37" s="179" t="s">
        <v>65</v>
      </c>
      <c r="AQ37" s="207" t="s">
        <v>66</v>
      </c>
      <c r="AR37" s="19" t="s">
        <v>65</v>
      </c>
      <c r="AS37" s="19" t="s">
        <v>65</v>
      </c>
      <c r="AT37" s="19" t="s">
        <v>65</v>
      </c>
      <c r="AU37" s="19" t="s">
        <v>65</v>
      </c>
      <c r="AV37" s="43" t="s">
        <v>72</v>
      </c>
      <c r="AW37" s="200" t="s">
        <v>72</v>
      </c>
      <c r="AX37" s="205" t="s">
        <v>66</v>
      </c>
      <c r="AY37" s="26" t="s">
        <v>66</v>
      </c>
      <c r="AZ37" s="80" t="s">
        <v>69</v>
      </c>
      <c r="BA37" s="93">
        <f>COUNTIF(D37:AY37,"g")</f>
        <v>35</v>
      </c>
      <c r="BB37" s="94">
        <f>BA37*5</f>
        <v>175</v>
      </c>
      <c r="BC37" s="82" t="s">
        <v>90</v>
      </c>
    </row>
    <row r="38" spans="1:55" ht="15" thickTop="1" thickBot="1" x14ac:dyDescent="0.3">
      <c r="A38" s="102"/>
      <c r="B38" s="103"/>
      <c r="C38" s="104"/>
      <c r="D38" s="104"/>
      <c r="E38" s="104"/>
      <c r="F38" s="55"/>
      <c r="G38" s="55"/>
      <c r="H38" s="55"/>
      <c r="I38" s="104"/>
      <c r="J38" s="104"/>
      <c r="K38" s="104"/>
      <c r="L38" s="104"/>
      <c r="M38" s="104"/>
      <c r="N38" s="104"/>
      <c r="O38" s="55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55"/>
      <c r="AI38" s="104"/>
      <c r="AJ38" s="104"/>
      <c r="AK38" s="104"/>
      <c r="AL38" s="104"/>
      <c r="AM38" s="104"/>
      <c r="AN38" s="104"/>
      <c r="AO38" s="104"/>
      <c r="AP38" s="55"/>
      <c r="AQ38" s="104"/>
      <c r="AR38" s="104"/>
      <c r="AS38" s="104"/>
      <c r="AT38" s="104"/>
      <c r="AU38" s="104"/>
      <c r="AV38" s="104"/>
      <c r="AW38" s="89"/>
      <c r="AX38" s="89"/>
      <c r="AY38" s="89"/>
      <c r="AZ38" s="95" t="s">
        <v>38</v>
      </c>
      <c r="BA38" s="106">
        <f>SUM(BA32:BA37)</f>
        <v>186</v>
      </c>
      <c r="BB38" s="107">
        <f>SUM(BB33:BB37)</f>
        <v>598</v>
      </c>
      <c r="BC38" s="82"/>
    </row>
    <row r="39" spans="1:55" ht="15.75" customHeight="1" x14ac:dyDescent="0.45">
      <c r="A39" s="188"/>
      <c r="B39" s="38"/>
      <c r="C39" s="38"/>
      <c r="D39" s="38"/>
      <c r="E39" s="39"/>
      <c r="F39" s="38"/>
      <c r="G39" s="38"/>
      <c r="H39" s="38"/>
      <c r="I39" s="188"/>
      <c r="J39" s="188"/>
      <c r="K39" s="222"/>
      <c r="L39" s="222"/>
      <c r="M39" s="188"/>
      <c r="N39" s="188"/>
      <c r="O39" s="188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 t="s">
        <v>91</v>
      </c>
      <c r="AE39" s="188"/>
      <c r="AF39" s="188"/>
      <c r="AG39" s="188"/>
      <c r="AH39" s="188"/>
      <c r="AI39" s="188"/>
      <c r="AJ39" s="188"/>
      <c r="AK39" s="188"/>
      <c r="AL39" s="188"/>
      <c r="AM39" s="188"/>
      <c r="AN39" s="222"/>
      <c r="AO39" s="188"/>
      <c r="AP39" s="188"/>
      <c r="AQ39" s="188"/>
      <c r="AR39" s="188"/>
      <c r="AS39" s="188"/>
      <c r="AT39" s="188"/>
      <c r="AU39" s="188"/>
      <c r="AV39" s="188"/>
      <c r="AW39" s="188"/>
      <c r="AX39" s="188"/>
      <c r="AY39" s="188"/>
      <c r="AZ39" s="223"/>
      <c r="BA39" s="223"/>
      <c r="BB39" s="223"/>
      <c r="BC39" s="223"/>
    </row>
    <row r="40" spans="1:55" x14ac:dyDescent="0.25">
      <c r="A40" s="188"/>
      <c r="B40" s="188"/>
      <c r="C40" s="188"/>
      <c r="D40" s="40" t="s">
        <v>40</v>
      </c>
      <c r="E40" s="41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188"/>
      <c r="Q40" s="188"/>
      <c r="R40" s="188"/>
      <c r="S40" s="188"/>
      <c r="T40" s="188"/>
      <c r="U40" s="188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88"/>
      <c r="AK40" s="188"/>
      <c r="AL40" s="188"/>
      <c r="AM40" s="188"/>
      <c r="AN40" s="188"/>
      <c r="AO40" s="188"/>
      <c r="AP40" s="188"/>
      <c r="AQ40" s="188"/>
      <c r="AR40" s="188"/>
      <c r="AS40" s="188"/>
      <c r="AT40" s="188"/>
      <c r="AU40" s="188"/>
      <c r="AV40" s="188"/>
      <c r="AW40" s="188"/>
      <c r="AX40" s="188"/>
      <c r="AY40" s="188"/>
      <c r="AZ40" s="224"/>
      <c r="BA40" s="223"/>
      <c r="BB40" s="223"/>
      <c r="BC40" s="223"/>
    </row>
    <row r="41" spans="1:55" ht="17.399999999999999" x14ac:dyDescent="0.3">
      <c r="A41" s="60" t="s">
        <v>91</v>
      </c>
      <c r="B41" s="101" t="s">
        <v>91</v>
      </c>
      <c r="C41" s="99"/>
      <c r="D41" s="9" t="s">
        <v>93</v>
      </c>
      <c r="E41" s="18"/>
      <c r="F41" s="10"/>
      <c r="G41" s="10"/>
      <c r="H41" s="11"/>
      <c r="I41" s="229"/>
      <c r="J41" s="229"/>
      <c r="K41" s="254" t="s">
        <v>42</v>
      </c>
      <c r="L41" s="255"/>
      <c r="M41" s="255"/>
      <c r="N41" s="255"/>
      <c r="O41" s="255"/>
      <c r="P41" s="255"/>
      <c r="Q41" s="255"/>
      <c r="R41" s="255"/>
      <c r="S41" s="255"/>
      <c r="T41" s="255"/>
      <c r="U41" s="255"/>
      <c r="V41" s="12"/>
      <c r="W41" s="10"/>
      <c r="X41" s="10"/>
      <c r="Y41" s="10"/>
      <c r="Z41" s="10"/>
      <c r="AA41" s="10"/>
      <c r="AB41" s="10"/>
      <c r="AC41" s="11"/>
      <c r="AD41" s="11"/>
      <c r="AE41" s="10"/>
      <c r="AF41" s="13"/>
      <c r="AG41" s="12"/>
      <c r="AH41" s="10"/>
      <c r="AI41" s="10"/>
      <c r="AJ41" s="13"/>
      <c r="AK41" s="13"/>
      <c r="AL41" s="12"/>
      <c r="AM41" s="10"/>
      <c r="AN41" s="10"/>
      <c r="AO41" s="10"/>
      <c r="AP41" s="10"/>
      <c r="AQ41" s="10"/>
      <c r="AR41" s="10"/>
      <c r="AS41" s="11"/>
      <c r="AT41" s="10"/>
      <c r="AU41" s="13"/>
      <c r="AV41" s="12"/>
      <c r="AW41" s="12"/>
      <c r="AX41" s="12"/>
      <c r="AY41" s="62"/>
      <c r="AZ41" s="85"/>
      <c r="BA41" s="86"/>
      <c r="BB41" s="87"/>
      <c r="BC41" s="223"/>
    </row>
    <row r="42" spans="1:55" x14ac:dyDescent="0.25">
      <c r="A42" s="63" t="s">
        <v>43</v>
      </c>
      <c r="B42" s="5"/>
      <c r="C42" s="109"/>
      <c r="D42" s="68">
        <v>34</v>
      </c>
      <c r="E42" s="68">
        <v>35</v>
      </c>
      <c r="F42" s="68">
        <v>36</v>
      </c>
      <c r="G42" s="68">
        <v>37</v>
      </c>
      <c r="H42" s="68">
        <v>38</v>
      </c>
      <c r="I42" s="68">
        <v>39</v>
      </c>
      <c r="J42" s="68">
        <v>40</v>
      </c>
      <c r="K42" s="68">
        <v>41</v>
      </c>
      <c r="L42" s="68">
        <v>42</v>
      </c>
      <c r="M42" s="68">
        <v>43</v>
      </c>
      <c r="N42" s="68">
        <v>44</v>
      </c>
      <c r="O42" s="68">
        <v>45</v>
      </c>
      <c r="P42" s="68">
        <v>46</v>
      </c>
      <c r="Q42" s="68">
        <v>47</v>
      </c>
      <c r="R42" s="68">
        <v>48</v>
      </c>
      <c r="S42" s="68">
        <v>49</v>
      </c>
      <c r="T42" s="68">
        <v>50</v>
      </c>
      <c r="U42" s="68">
        <v>51</v>
      </c>
      <c r="V42" s="68">
        <v>52</v>
      </c>
      <c r="W42" s="68">
        <v>1</v>
      </c>
      <c r="X42" s="68">
        <v>2</v>
      </c>
      <c r="Y42" s="68">
        <v>3</v>
      </c>
      <c r="Z42" s="68">
        <v>4</v>
      </c>
      <c r="AA42" s="68">
        <v>5</v>
      </c>
      <c r="AB42" s="68">
        <v>6</v>
      </c>
      <c r="AC42" s="68">
        <v>7</v>
      </c>
      <c r="AD42" s="68">
        <v>8</v>
      </c>
      <c r="AE42" s="68">
        <v>9</v>
      </c>
      <c r="AF42" s="68">
        <v>10</v>
      </c>
      <c r="AG42" s="68">
        <v>11</v>
      </c>
      <c r="AH42" s="68">
        <v>12</v>
      </c>
      <c r="AI42" s="68">
        <v>13</v>
      </c>
      <c r="AJ42" s="68">
        <v>14</v>
      </c>
      <c r="AK42" s="68">
        <v>15</v>
      </c>
      <c r="AL42" s="68">
        <v>16</v>
      </c>
      <c r="AM42" s="68">
        <v>17</v>
      </c>
      <c r="AN42" s="68">
        <v>18</v>
      </c>
      <c r="AO42" s="68">
        <v>19</v>
      </c>
      <c r="AP42" s="68">
        <v>20</v>
      </c>
      <c r="AQ42" s="68">
        <v>21</v>
      </c>
      <c r="AR42" s="68">
        <v>22</v>
      </c>
      <c r="AS42" s="68">
        <v>23</v>
      </c>
      <c r="AT42" s="68">
        <v>24</v>
      </c>
      <c r="AU42" s="68">
        <v>25</v>
      </c>
      <c r="AV42" s="68">
        <v>26</v>
      </c>
      <c r="AW42" s="68">
        <v>27</v>
      </c>
      <c r="AX42" s="68">
        <v>28</v>
      </c>
      <c r="AY42" s="68">
        <v>29</v>
      </c>
      <c r="AZ42" s="85"/>
      <c r="BA42" s="86"/>
      <c r="BB42" s="88"/>
      <c r="BC42" s="108"/>
    </row>
    <row r="43" spans="1:55" ht="14.4" thickBot="1" x14ac:dyDescent="0.3">
      <c r="A43" s="63" t="s">
        <v>44</v>
      </c>
      <c r="B43" s="5"/>
      <c r="C43" s="7"/>
      <c r="D43" s="69" t="s">
        <v>45</v>
      </c>
      <c r="E43" s="69" t="s">
        <v>45</v>
      </c>
      <c r="F43" s="70" t="s">
        <v>46</v>
      </c>
      <c r="G43" s="70" t="s">
        <v>46</v>
      </c>
      <c r="H43" s="70" t="s">
        <v>46</v>
      </c>
      <c r="I43" s="71" t="s">
        <v>46</v>
      </c>
      <c r="J43" s="72" t="s">
        <v>47</v>
      </c>
      <c r="K43" s="72" t="s">
        <v>47</v>
      </c>
      <c r="L43" s="72" t="s">
        <v>47</v>
      </c>
      <c r="M43" s="73" t="s">
        <v>47</v>
      </c>
      <c r="N43" s="74" t="s">
        <v>48</v>
      </c>
      <c r="O43" s="74" t="s">
        <v>48</v>
      </c>
      <c r="P43" s="74" t="s">
        <v>48</v>
      </c>
      <c r="Q43" s="74" t="s">
        <v>48</v>
      </c>
      <c r="R43" s="75" t="s">
        <v>48</v>
      </c>
      <c r="S43" s="76" t="s">
        <v>49</v>
      </c>
      <c r="T43" s="72" t="s">
        <v>49</v>
      </c>
      <c r="U43" s="72" t="s">
        <v>49</v>
      </c>
      <c r="V43" s="72" t="s">
        <v>49</v>
      </c>
      <c r="W43" s="189" t="s">
        <v>50</v>
      </c>
      <c r="X43" s="77" t="s">
        <v>50</v>
      </c>
      <c r="Y43" s="74" t="s">
        <v>50</v>
      </c>
      <c r="Z43" s="74" t="s">
        <v>50</v>
      </c>
      <c r="AA43" s="74" t="s">
        <v>50</v>
      </c>
      <c r="AB43" s="72" t="s">
        <v>51</v>
      </c>
      <c r="AC43" s="72" t="s">
        <v>51</v>
      </c>
      <c r="AD43" s="72" t="s">
        <v>51</v>
      </c>
      <c r="AE43" s="72" t="s">
        <v>51</v>
      </c>
      <c r="AF43" s="75" t="s">
        <v>52</v>
      </c>
      <c r="AG43" s="74" t="s">
        <v>52</v>
      </c>
      <c r="AH43" s="74" t="s">
        <v>52</v>
      </c>
      <c r="AI43" s="74" t="s">
        <v>52</v>
      </c>
      <c r="AJ43" s="72" t="s">
        <v>53</v>
      </c>
      <c r="AK43" s="72" t="s">
        <v>53</v>
      </c>
      <c r="AL43" s="72" t="s">
        <v>53</v>
      </c>
      <c r="AM43" s="76" t="s">
        <v>53</v>
      </c>
      <c r="AN43" s="74" t="s">
        <v>54</v>
      </c>
      <c r="AO43" s="74" t="s">
        <v>54</v>
      </c>
      <c r="AP43" s="74" t="s">
        <v>54</v>
      </c>
      <c r="AQ43" s="74" t="s">
        <v>54</v>
      </c>
      <c r="AR43" s="74" t="s">
        <v>54</v>
      </c>
      <c r="AS43" s="76" t="s">
        <v>55</v>
      </c>
      <c r="AT43" s="72" t="s">
        <v>55</v>
      </c>
      <c r="AU43" s="72" t="s">
        <v>55</v>
      </c>
      <c r="AV43" s="72" t="s">
        <v>55</v>
      </c>
      <c r="AW43" s="75" t="s">
        <v>56</v>
      </c>
      <c r="AX43" s="75" t="s">
        <v>56</v>
      </c>
      <c r="AY43" s="190" t="s">
        <v>56</v>
      </c>
      <c r="AZ43" s="85"/>
      <c r="BA43" s="96" t="s">
        <v>57</v>
      </c>
      <c r="BB43" s="96" t="s">
        <v>58</v>
      </c>
      <c r="BC43" s="82"/>
    </row>
    <row r="44" spans="1:55" ht="14.4" thickTop="1" x14ac:dyDescent="0.25">
      <c r="A44" s="63" t="s">
        <v>59</v>
      </c>
      <c r="B44" s="5"/>
      <c r="C44" s="8"/>
      <c r="D44" s="191">
        <v>23</v>
      </c>
      <c r="E44" s="192">
        <v>30</v>
      </c>
      <c r="F44" s="193">
        <v>6</v>
      </c>
      <c r="G44" s="193">
        <v>13</v>
      </c>
      <c r="H44" s="193">
        <v>20</v>
      </c>
      <c r="I44" s="193">
        <v>27</v>
      </c>
      <c r="J44" s="193">
        <v>4</v>
      </c>
      <c r="K44" s="193">
        <v>11</v>
      </c>
      <c r="L44" s="193">
        <v>18</v>
      </c>
      <c r="M44" s="194">
        <v>25</v>
      </c>
      <c r="N44" s="195">
        <v>1</v>
      </c>
      <c r="O44" s="193">
        <v>8</v>
      </c>
      <c r="P44" s="193">
        <v>15</v>
      </c>
      <c r="Q44" s="193">
        <v>22</v>
      </c>
      <c r="R44" s="193">
        <v>29</v>
      </c>
      <c r="S44" s="193">
        <v>6</v>
      </c>
      <c r="T44" s="193">
        <v>13</v>
      </c>
      <c r="U44" s="193">
        <v>20</v>
      </c>
      <c r="V44" s="193">
        <v>27</v>
      </c>
      <c r="W44" s="194">
        <v>3</v>
      </c>
      <c r="X44" s="195">
        <v>10</v>
      </c>
      <c r="Y44" s="193">
        <v>17</v>
      </c>
      <c r="Z44" s="193">
        <v>24</v>
      </c>
      <c r="AA44" s="193">
        <v>31</v>
      </c>
      <c r="AB44" s="193">
        <v>7</v>
      </c>
      <c r="AC44" s="193">
        <v>14</v>
      </c>
      <c r="AD44" s="193">
        <v>21</v>
      </c>
      <c r="AE44" s="193">
        <v>28</v>
      </c>
      <c r="AF44" s="194">
        <v>7</v>
      </c>
      <c r="AG44" s="196">
        <v>14</v>
      </c>
      <c r="AH44" s="193">
        <v>21</v>
      </c>
      <c r="AI44" s="193">
        <v>28</v>
      </c>
      <c r="AJ44" s="193">
        <v>4</v>
      </c>
      <c r="AK44" s="193">
        <v>11</v>
      </c>
      <c r="AL44" s="193">
        <v>18</v>
      </c>
      <c r="AM44" s="193">
        <v>25</v>
      </c>
      <c r="AN44" s="193">
        <v>2</v>
      </c>
      <c r="AO44" s="194">
        <v>9</v>
      </c>
      <c r="AP44" s="195">
        <v>16</v>
      </c>
      <c r="AQ44" s="193">
        <v>23</v>
      </c>
      <c r="AR44" s="193">
        <v>30</v>
      </c>
      <c r="AS44" s="193">
        <v>6</v>
      </c>
      <c r="AT44" s="193">
        <v>13</v>
      </c>
      <c r="AU44" s="193">
        <v>20</v>
      </c>
      <c r="AV44" s="193">
        <v>27</v>
      </c>
      <c r="AW44" s="194">
        <v>4</v>
      </c>
      <c r="AX44" s="21">
        <v>13</v>
      </c>
      <c r="AY44" s="25">
        <v>20</v>
      </c>
      <c r="AZ44" s="98" t="s">
        <v>60</v>
      </c>
      <c r="BA44" s="90">
        <f>COUNTIF(E45:AX49,"x")</f>
        <v>82</v>
      </c>
      <c r="BB44" s="91">
        <f>BA44*8</f>
        <v>656</v>
      </c>
      <c r="BC44" s="82" t="s">
        <v>61</v>
      </c>
    </row>
    <row r="45" spans="1:55" x14ac:dyDescent="0.25">
      <c r="A45" s="2"/>
      <c r="B45" s="49" t="s">
        <v>62</v>
      </c>
      <c r="C45" s="22"/>
      <c r="D45" s="206" t="s">
        <v>63</v>
      </c>
      <c r="E45" s="17" t="s">
        <v>64</v>
      </c>
      <c r="F45" s="25" t="s">
        <v>65</v>
      </c>
      <c r="G45" s="25" t="s">
        <v>64</v>
      </c>
      <c r="H45" s="25" t="s">
        <v>65</v>
      </c>
      <c r="I45" s="25" t="s">
        <v>65</v>
      </c>
      <c r="J45" s="25" t="s">
        <v>65</v>
      </c>
      <c r="K45" s="25" t="s">
        <v>65</v>
      </c>
      <c r="L45" s="175" t="s">
        <v>66</v>
      </c>
      <c r="M45" s="198" t="s">
        <v>65</v>
      </c>
      <c r="N45" s="17" t="s">
        <v>65</v>
      </c>
      <c r="O45" s="21" t="s">
        <v>65</v>
      </c>
      <c r="P45" s="21" t="s">
        <v>65</v>
      </c>
      <c r="Q45" s="25" t="s">
        <v>65</v>
      </c>
      <c r="R45" s="25" t="s">
        <v>65</v>
      </c>
      <c r="S45" s="25" t="s">
        <v>65</v>
      </c>
      <c r="T45" s="25" t="s">
        <v>65</v>
      </c>
      <c r="U45" s="25" t="s">
        <v>65</v>
      </c>
      <c r="V45" s="26" t="s">
        <v>66</v>
      </c>
      <c r="W45" s="28" t="s">
        <v>66</v>
      </c>
      <c r="X45" s="17" t="s">
        <v>65</v>
      </c>
      <c r="Y45" s="21" t="s">
        <v>65</v>
      </c>
      <c r="Z45" s="25" t="s">
        <v>65</v>
      </c>
      <c r="AA45" s="25" t="s">
        <v>65</v>
      </c>
      <c r="AB45" s="25" t="s">
        <v>65</v>
      </c>
      <c r="AC45" s="25" t="s">
        <v>65</v>
      </c>
      <c r="AD45" s="180" t="s">
        <v>66</v>
      </c>
      <c r="AE45" s="25" t="s">
        <v>65</v>
      </c>
      <c r="AF45" s="16" t="s">
        <v>65</v>
      </c>
      <c r="AG45" s="201" t="s">
        <v>65</v>
      </c>
      <c r="AH45" s="21" t="s">
        <v>65</v>
      </c>
      <c r="AI45" s="25" t="s">
        <v>65</v>
      </c>
      <c r="AJ45" s="21" t="s">
        <v>65</v>
      </c>
      <c r="AK45" s="21" t="s">
        <v>65</v>
      </c>
      <c r="AL45" s="175" t="s">
        <v>67</v>
      </c>
      <c r="AM45" s="25" t="s">
        <v>65</v>
      </c>
      <c r="AN45" s="175" t="s">
        <v>66</v>
      </c>
      <c r="AO45" s="16" t="s">
        <v>65</v>
      </c>
      <c r="AP45" s="17" t="s">
        <v>65</v>
      </c>
      <c r="AQ45" s="21" t="s">
        <v>65</v>
      </c>
      <c r="AR45" s="21" t="s">
        <v>65</v>
      </c>
      <c r="AS45" s="175" t="s">
        <v>68</v>
      </c>
      <c r="AT45" s="25" t="s">
        <v>65</v>
      </c>
      <c r="AU45" s="25" t="s">
        <v>65</v>
      </c>
      <c r="AV45" s="31" t="s">
        <v>72</v>
      </c>
      <c r="AW45" s="34" t="s">
        <v>72</v>
      </c>
      <c r="AX45" s="208" t="s">
        <v>66</v>
      </c>
      <c r="AY45" s="26" t="s">
        <v>66</v>
      </c>
      <c r="AZ45" s="81" t="s">
        <v>69</v>
      </c>
      <c r="BA45" s="90">
        <f>COUNTIF(E45:AX45,"G")</f>
        <v>34</v>
      </c>
      <c r="BB45" s="91">
        <f>BA45*7</f>
        <v>238</v>
      </c>
      <c r="BC45" s="82" t="s">
        <v>89</v>
      </c>
    </row>
    <row r="46" spans="1:55" x14ac:dyDescent="0.25">
      <c r="A46" s="64"/>
      <c r="B46" s="50" t="s">
        <v>71</v>
      </c>
      <c r="C46" s="23"/>
      <c r="D46" s="206" t="s">
        <v>63</v>
      </c>
      <c r="E46" s="67" t="s">
        <v>72</v>
      </c>
      <c r="F46" s="35" t="s">
        <v>72</v>
      </c>
      <c r="G46" s="30" t="s">
        <v>72</v>
      </c>
      <c r="H46" s="30" t="s">
        <v>72</v>
      </c>
      <c r="I46" s="30" t="s">
        <v>72</v>
      </c>
      <c r="J46" s="30" t="s">
        <v>72</v>
      </c>
      <c r="K46" s="30" t="s">
        <v>72</v>
      </c>
      <c r="L46" s="176" t="s">
        <v>66</v>
      </c>
      <c r="M46" s="34" t="s">
        <v>72</v>
      </c>
      <c r="N46" s="67" t="s">
        <v>72</v>
      </c>
      <c r="O46" s="35" t="s">
        <v>72</v>
      </c>
      <c r="P46" s="33" t="s">
        <v>72</v>
      </c>
      <c r="Q46" s="31" t="s">
        <v>72</v>
      </c>
      <c r="R46" s="31" t="s">
        <v>72</v>
      </c>
      <c r="S46" s="31" t="s">
        <v>72</v>
      </c>
      <c r="T46" s="31" t="s">
        <v>72</v>
      </c>
      <c r="U46" s="31" t="s">
        <v>72</v>
      </c>
      <c r="V46" s="26" t="s">
        <v>66</v>
      </c>
      <c r="W46" s="28" t="s">
        <v>66</v>
      </c>
      <c r="X46" s="44" t="s">
        <v>72</v>
      </c>
      <c r="Y46" s="35" t="s">
        <v>72</v>
      </c>
      <c r="Z46" s="31" t="s">
        <v>72</v>
      </c>
      <c r="AA46" s="31" t="s">
        <v>72</v>
      </c>
      <c r="AB46" s="31" t="s">
        <v>72</v>
      </c>
      <c r="AC46" s="31" t="s">
        <v>72</v>
      </c>
      <c r="AD46" s="180" t="s">
        <v>66</v>
      </c>
      <c r="AE46" s="31" t="s">
        <v>72</v>
      </c>
      <c r="AF46" s="34" t="s">
        <v>72</v>
      </c>
      <c r="AG46" s="202" t="s">
        <v>72</v>
      </c>
      <c r="AH46" s="35" t="s">
        <v>72</v>
      </c>
      <c r="AI46" s="31" t="s">
        <v>72</v>
      </c>
      <c r="AJ46" s="31" t="s">
        <v>72</v>
      </c>
      <c r="AK46" s="31" t="s">
        <v>72</v>
      </c>
      <c r="AL46" s="31" t="s">
        <v>72</v>
      </c>
      <c r="AM46" s="31" t="s">
        <v>72</v>
      </c>
      <c r="AN46" s="175" t="s">
        <v>66</v>
      </c>
      <c r="AO46" s="34" t="s">
        <v>72</v>
      </c>
      <c r="AP46" s="220" t="s">
        <v>73</v>
      </c>
      <c r="AQ46" s="35" t="s">
        <v>72</v>
      </c>
      <c r="AR46" s="35" t="s">
        <v>72</v>
      </c>
      <c r="AS46" s="30" t="s">
        <v>72</v>
      </c>
      <c r="AT46" s="30" t="s">
        <v>72</v>
      </c>
      <c r="AU46" s="31" t="s">
        <v>72</v>
      </c>
      <c r="AV46" s="30" t="s">
        <v>72</v>
      </c>
      <c r="AW46" s="32" t="s">
        <v>72</v>
      </c>
      <c r="AX46" s="209" t="s">
        <v>66</v>
      </c>
      <c r="AY46" s="26" t="s">
        <v>66</v>
      </c>
      <c r="AZ46" s="78"/>
      <c r="BA46" s="92"/>
      <c r="BB46" s="91"/>
      <c r="BC46" s="83"/>
    </row>
    <row r="47" spans="1:55" x14ac:dyDescent="0.25">
      <c r="A47" s="65"/>
      <c r="B47" s="5" t="s">
        <v>76</v>
      </c>
      <c r="C47" s="24"/>
      <c r="D47" s="206" t="s">
        <v>63</v>
      </c>
      <c r="E47" s="44" t="s">
        <v>72</v>
      </c>
      <c r="F47" s="35" t="s">
        <v>72</v>
      </c>
      <c r="G47" s="31" t="s">
        <v>72</v>
      </c>
      <c r="H47" s="31" t="s">
        <v>72</v>
      </c>
      <c r="I47" s="31" t="s">
        <v>72</v>
      </c>
      <c r="J47" s="31" t="s">
        <v>72</v>
      </c>
      <c r="K47" s="31" t="s">
        <v>72</v>
      </c>
      <c r="L47" s="175" t="s">
        <v>66</v>
      </c>
      <c r="M47" s="34" t="s">
        <v>72</v>
      </c>
      <c r="N47" s="44" t="s">
        <v>72</v>
      </c>
      <c r="O47" s="35" t="s">
        <v>72</v>
      </c>
      <c r="P47" s="31" t="s">
        <v>72</v>
      </c>
      <c r="Q47" s="31" t="s">
        <v>72</v>
      </c>
      <c r="R47" s="31" t="s">
        <v>72</v>
      </c>
      <c r="S47" s="31" t="s">
        <v>72</v>
      </c>
      <c r="T47" s="31" t="s">
        <v>72</v>
      </c>
      <c r="U47" s="31" t="s">
        <v>72</v>
      </c>
      <c r="V47" s="26" t="s">
        <v>66</v>
      </c>
      <c r="W47" s="28" t="s">
        <v>66</v>
      </c>
      <c r="X47" s="44" t="s">
        <v>72</v>
      </c>
      <c r="Y47" s="35" t="s">
        <v>72</v>
      </c>
      <c r="Z47" s="31" t="s">
        <v>72</v>
      </c>
      <c r="AA47" s="31" t="s">
        <v>72</v>
      </c>
      <c r="AB47" s="31" t="s">
        <v>72</v>
      </c>
      <c r="AC47" s="31" t="s">
        <v>72</v>
      </c>
      <c r="AD47" s="180" t="s">
        <v>66</v>
      </c>
      <c r="AE47" s="31" t="s">
        <v>72</v>
      </c>
      <c r="AF47" s="34" t="s">
        <v>72</v>
      </c>
      <c r="AG47" s="202" t="s">
        <v>72</v>
      </c>
      <c r="AH47" s="35" t="s">
        <v>72</v>
      </c>
      <c r="AI47" s="31" t="s">
        <v>72</v>
      </c>
      <c r="AJ47" s="31" t="s">
        <v>72</v>
      </c>
      <c r="AK47" s="31" t="s">
        <v>72</v>
      </c>
      <c r="AL47" s="31" t="s">
        <v>72</v>
      </c>
      <c r="AM47" s="175" t="s">
        <v>77</v>
      </c>
      <c r="AN47" s="175" t="s">
        <v>66</v>
      </c>
      <c r="AO47" s="34" t="s">
        <v>72</v>
      </c>
      <c r="AP47" s="44" t="s">
        <v>72</v>
      </c>
      <c r="AQ47" s="35" t="s">
        <v>72</v>
      </c>
      <c r="AR47" s="31" t="s">
        <v>72</v>
      </c>
      <c r="AS47" s="31" t="s">
        <v>72</v>
      </c>
      <c r="AT47" s="31" t="s">
        <v>72</v>
      </c>
      <c r="AU47" s="31" t="s">
        <v>72</v>
      </c>
      <c r="AV47" s="31" t="s">
        <v>72</v>
      </c>
      <c r="AW47" s="34" t="s">
        <v>72</v>
      </c>
      <c r="AX47" s="208" t="s">
        <v>66</v>
      </c>
      <c r="AY47" s="26" t="s">
        <v>66</v>
      </c>
      <c r="AZ47" s="78"/>
      <c r="BA47" s="92"/>
      <c r="BB47" s="91"/>
      <c r="BC47" s="83"/>
    </row>
    <row r="48" spans="1:55" x14ac:dyDescent="0.25">
      <c r="A48" s="65"/>
      <c r="B48" s="5" t="s">
        <v>78</v>
      </c>
      <c r="C48" s="24"/>
      <c r="D48" s="206" t="s">
        <v>63</v>
      </c>
      <c r="E48" s="48" t="s">
        <v>79</v>
      </c>
      <c r="F48" s="47" t="s">
        <v>79</v>
      </c>
      <c r="G48" s="36" t="s">
        <v>79</v>
      </c>
      <c r="H48" s="36" t="s">
        <v>79</v>
      </c>
      <c r="I48" s="79" t="s">
        <v>79</v>
      </c>
      <c r="J48" s="79" t="s">
        <v>79</v>
      </c>
      <c r="K48" s="79" t="s">
        <v>79</v>
      </c>
      <c r="L48" s="175" t="s">
        <v>66</v>
      </c>
      <c r="M48" s="46" t="s">
        <v>79</v>
      </c>
      <c r="N48" s="48" t="s">
        <v>79</v>
      </c>
      <c r="O48" s="47" t="s">
        <v>79</v>
      </c>
      <c r="P48" s="36" t="s">
        <v>79</v>
      </c>
      <c r="Q48" s="36" t="s">
        <v>79</v>
      </c>
      <c r="R48" s="36" t="s">
        <v>79</v>
      </c>
      <c r="S48" s="36" t="s">
        <v>79</v>
      </c>
      <c r="T48" s="36" t="s">
        <v>79</v>
      </c>
      <c r="U48" s="36" t="s">
        <v>79</v>
      </c>
      <c r="V48" s="26" t="s">
        <v>66</v>
      </c>
      <c r="W48" s="28" t="s">
        <v>66</v>
      </c>
      <c r="X48" s="48" t="s">
        <v>79</v>
      </c>
      <c r="Y48" s="47" t="s">
        <v>79</v>
      </c>
      <c r="Z48" s="36" t="s">
        <v>79</v>
      </c>
      <c r="AA48" s="36" t="s">
        <v>79</v>
      </c>
      <c r="AB48" s="36" t="s">
        <v>79</v>
      </c>
      <c r="AC48" s="221" t="s">
        <v>80</v>
      </c>
      <c r="AD48" s="180" t="s">
        <v>66</v>
      </c>
      <c r="AE48" s="36" t="s">
        <v>79</v>
      </c>
      <c r="AF48" s="46" t="s">
        <v>79</v>
      </c>
      <c r="AG48" s="197" t="s">
        <v>79</v>
      </c>
      <c r="AH48" s="47" t="s">
        <v>79</v>
      </c>
      <c r="AI48" s="36" t="s">
        <v>79</v>
      </c>
      <c r="AJ48" s="36" t="s">
        <v>79</v>
      </c>
      <c r="AK48" s="36" t="s">
        <v>81</v>
      </c>
      <c r="AL48" s="36" t="s">
        <v>79</v>
      </c>
      <c r="AM48" s="36" t="s">
        <v>79</v>
      </c>
      <c r="AN48" s="175" t="s">
        <v>66</v>
      </c>
      <c r="AO48" s="46" t="s">
        <v>79</v>
      </c>
      <c r="AP48" s="48" t="s">
        <v>79</v>
      </c>
      <c r="AQ48" s="208" t="s">
        <v>82</v>
      </c>
      <c r="AR48" s="36" t="s">
        <v>79</v>
      </c>
      <c r="AS48" s="36" t="s">
        <v>79</v>
      </c>
      <c r="AT48" s="36" t="s">
        <v>79</v>
      </c>
      <c r="AU48" s="36" t="s">
        <v>79</v>
      </c>
      <c r="AV48" s="36" t="s">
        <v>79</v>
      </c>
      <c r="AW48" s="46" t="s">
        <v>79</v>
      </c>
      <c r="AX48" s="208" t="s">
        <v>66</v>
      </c>
      <c r="AY48" s="26" t="s">
        <v>66</v>
      </c>
      <c r="AZ48" s="84" t="s">
        <v>83</v>
      </c>
      <c r="BA48" s="92">
        <f>COUNTIF(D48:AX48,"A")</f>
        <v>37</v>
      </c>
      <c r="BB48" s="91">
        <f>BA48*6</f>
        <v>222</v>
      </c>
      <c r="BC48" s="82" t="s">
        <v>70</v>
      </c>
    </row>
    <row r="49" spans="1:55" ht="14.4" thickBot="1" x14ac:dyDescent="0.3">
      <c r="A49" s="65"/>
      <c r="B49" s="5" t="s">
        <v>86</v>
      </c>
      <c r="C49" s="66"/>
      <c r="D49" s="206" t="s">
        <v>63</v>
      </c>
      <c r="E49" s="204" t="s">
        <v>65</v>
      </c>
      <c r="F49" s="19" t="s">
        <v>65</v>
      </c>
      <c r="G49" s="19" t="s">
        <v>65</v>
      </c>
      <c r="H49" s="19" t="s">
        <v>65</v>
      </c>
      <c r="I49" s="19" t="s">
        <v>65</v>
      </c>
      <c r="J49" s="19" t="s">
        <v>65</v>
      </c>
      <c r="K49" s="19" t="s">
        <v>65</v>
      </c>
      <c r="L49" s="177" t="s">
        <v>66</v>
      </c>
      <c r="M49" s="199" t="s">
        <v>65</v>
      </c>
      <c r="N49" s="204" t="s">
        <v>65</v>
      </c>
      <c r="O49" s="27" t="s">
        <v>65</v>
      </c>
      <c r="P49" s="19" t="s">
        <v>65</v>
      </c>
      <c r="Q49" s="19" t="s">
        <v>65</v>
      </c>
      <c r="R49" s="19" t="s">
        <v>65</v>
      </c>
      <c r="S49" s="19" t="s">
        <v>65</v>
      </c>
      <c r="T49" s="19" t="s">
        <v>65</v>
      </c>
      <c r="U49" s="19" t="s">
        <v>65</v>
      </c>
      <c r="V49" s="29" t="s">
        <v>66</v>
      </c>
      <c r="W49" s="45" t="s">
        <v>66</v>
      </c>
      <c r="X49" s="204" t="s">
        <v>65</v>
      </c>
      <c r="Y49" s="27" t="s">
        <v>65</v>
      </c>
      <c r="Z49" s="19" t="s">
        <v>65</v>
      </c>
      <c r="AA49" s="19" t="s">
        <v>65</v>
      </c>
      <c r="AB49" s="19" t="s">
        <v>65</v>
      </c>
      <c r="AC49" s="19" t="s">
        <v>65</v>
      </c>
      <c r="AD49" s="181" t="s">
        <v>66</v>
      </c>
      <c r="AE49" s="19" t="s">
        <v>65</v>
      </c>
      <c r="AF49" s="20" t="s">
        <v>65</v>
      </c>
      <c r="AG49" s="203" t="s">
        <v>65</v>
      </c>
      <c r="AH49" s="27" t="s">
        <v>65</v>
      </c>
      <c r="AI49" s="19" t="s">
        <v>65</v>
      </c>
      <c r="AJ49" s="178" t="s">
        <v>64</v>
      </c>
      <c r="AK49" s="177" t="s">
        <v>87</v>
      </c>
      <c r="AL49" s="19" t="s">
        <v>65</v>
      </c>
      <c r="AM49" s="19" t="s">
        <v>65</v>
      </c>
      <c r="AN49" s="177" t="s">
        <v>66</v>
      </c>
      <c r="AO49" s="20" t="s">
        <v>65</v>
      </c>
      <c r="AP49" s="179" t="s">
        <v>65</v>
      </c>
      <c r="AQ49" s="207" t="s">
        <v>66</v>
      </c>
      <c r="AR49" s="19" t="s">
        <v>65</v>
      </c>
      <c r="AS49" s="19" t="s">
        <v>65</v>
      </c>
      <c r="AT49" s="19" t="s">
        <v>65</v>
      </c>
      <c r="AU49" s="19" t="s">
        <v>65</v>
      </c>
      <c r="AV49" s="43" t="s">
        <v>72</v>
      </c>
      <c r="AW49" s="200" t="s">
        <v>72</v>
      </c>
      <c r="AX49" s="205" t="s">
        <v>66</v>
      </c>
      <c r="AY49" s="26" t="s">
        <v>66</v>
      </c>
      <c r="AZ49" s="80" t="s">
        <v>69</v>
      </c>
      <c r="BA49" s="93">
        <f>COUNTIF(D49:AY49,"g")</f>
        <v>35</v>
      </c>
      <c r="BB49" s="94">
        <f>BA49*5</f>
        <v>175</v>
      </c>
      <c r="BC49" s="82" t="s">
        <v>90</v>
      </c>
    </row>
    <row r="50" spans="1:55" ht="15" thickTop="1" thickBot="1" x14ac:dyDescent="0.3">
      <c r="A50" s="4"/>
      <c r="B50" s="53"/>
      <c r="C50" s="54"/>
      <c r="D50" s="104"/>
      <c r="E50" s="104"/>
      <c r="F50" s="55"/>
      <c r="G50" s="55"/>
      <c r="H50" s="55"/>
      <c r="I50" s="104"/>
      <c r="J50" s="104"/>
      <c r="K50" s="104"/>
      <c r="L50" s="104"/>
      <c r="M50" s="104"/>
      <c r="N50" s="104"/>
      <c r="O50" s="55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55"/>
      <c r="AI50" s="104"/>
      <c r="AJ50" s="104"/>
      <c r="AK50" s="104"/>
      <c r="AL50" s="104"/>
      <c r="AM50" s="104"/>
      <c r="AN50" s="104"/>
      <c r="AO50" s="104"/>
      <c r="AP50" s="55"/>
      <c r="AQ50" s="104"/>
      <c r="AR50" s="104"/>
      <c r="AS50" s="104"/>
      <c r="AT50" s="104"/>
      <c r="AU50" s="104"/>
      <c r="AV50" s="104"/>
      <c r="AW50" s="89"/>
      <c r="AX50" s="89"/>
      <c r="AY50" s="89"/>
      <c r="AZ50" s="95" t="s">
        <v>38</v>
      </c>
      <c r="BA50" s="106">
        <f>SUM(BA44:BA49)</f>
        <v>188</v>
      </c>
      <c r="BB50" s="107">
        <f>SUM(BB45:BB49)</f>
        <v>635</v>
      </c>
      <c r="BC50" s="82"/>
    </row>
    <row r="51" spans="1:55" x14ac:dyDescent="0.25">
      <c r="A51" s="188"/>
      <c r="B51" s="188"/>
      <c r="C51" s="188"/>
      <c r="D51" s="188"/>
      <c r="E51" s="124" t="s">
        <v>94</v>
      </c>
      <c r="F51" s="116"/>
      <c r="G51" s="117"/>
      <c r="H51" s="117"/>
      <c r="I51" s="117"/>
      <c r="J51" s="117"/>
      <c r="K51" s="117"/>
      <c r="L51" s="117"/>
      <c r="M51" s="117"/>
      <c r="N51" s="118"/>
      <c r="O51" s="188"/>
      <c r="P51" s="188"/>
      <c r="Q51" s="188"/>
      <c r="R51" s="188"/>
      <c r="S51" s="188"/>
      <c r="T51" s="188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  <c r="AF51" s="188"/>
      <c r="AG51" s="188"/>
      <c r="AH51" s="188"/>
      <c r="AI51" s="188"/>
      <c r="AJ51" s="188"/>
      <c r="AK51" s="188"/>
      <c r="AL51" s="188"/>
      <c r="AM51" s="188"/>
      <c r="AN51" s="188"/>
      <c r="AO51" s="188"/>
      <c r="AP51" s="188"/>
      <c r="AQ51" s="188"/>
      <c r="AR51" s="188"/>
      <c r="AS51" s="188"/>
      <c r="AT51" s="188"/>
      <c r="AU51" s="188"/>
      <c r="AV51" s="188"/>
      <c r="AW51" s="188"/>
      <c r="AX51" s="188"/>
      <c r="AY51" s="188"/>
      <c r="AZ51" s="188"/>
      <c r="BA51" s="188"/>
      <c r="BB51" s="188"/>
      <c r="BC51" s="188"/>
    </row>
    <row r="52" spans="1:55" x14ac:dyDescent="0.25">
      <c r="A52" s="188"/>
      <c r="B52" s="188"/>
      <c r="C52" s="188"/>
      <c r="D52" s="188"/>
      <c r="E52" s="113" t="s">
        <v>73</v>
      </c>
      <c r="F52" s="119" t="s">
        <v>95</v>
      </c>
      <c r="G52" s="89" t="s">
        <v>96</v>
      </c>
      <c r="H52" s="89"/>
      <c r="I52" s="89"/>
      <c r="J52" s="89"/>
      <c r="K52" s="89"/>
      <c r="L52" s="89"/>
      <c r="M52" s="89"/>
      <c r="N52" s="120"/>
      <c r="O52" s="188"/>
      <c r="P52" s="188"/>
      <c r="Q52" s="188"/>
      <c r="R52" s="188"/>
      <c r="S52" s="188"/>
      <c r="T52" s="188"/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  <c r="AF52" s="188"/>
      <c r="AG52" s="188"/>
      <c r="AH52" s="188"/>
      <c r="AI52" s="188"/>
      <c r="AJ52" s="188"/>
      <c r="AK52" s="188"/>
      <c r="AL52" s="188"/>
      <c r="AM52" s="188"/>
      <c r="AN52" s="188"/>
      <c r="AO52" s="188"/>
      <c r="AP52" s="188"/>
      <c r="AQ52" s="188"/>
      <c r="AR52" s="188"/>
      <c r="AS52" s="188"/>
      <c r="AT52" s="188"/>
      <c r="AU52" s="188"/>
      <c r="AV52" s="188"/>
      <c r="AW52" s="188"/>
      <c r="AX52" s="188"/>
      <c r="AY52" s="188"/>
      <c r="AZ52" s="188"/>
      <c r="BA52" s="188"/>
      <c r="BB52" s="188"/>
      <c r="BC52" s="188"/>
    </row>
    <row r="53" spans="1:55" x14ac:dyDescent="0.25">
      <c r="A53" s="188"/>
      <c r="B53" s="188"/>
      <c r="C53" s="188"/>
      <c r="D53" s="188"/>
      <c r="E53" s="113" t="s">
        <v>80</v>
      </c>
      <c r="F53" s="119" t="s">
        <v>95</v>
      </c>
      <c r="G53" s="89" t="s">
        <v>97</v>
      </c>
      <c r="H53" s="89"/>
      <c r="I53" s="89"/>
      <c r="J53" s="89"/>
      <c r="K53" s="89"/>
      <c r="L53" s="89"/>
      <c r="M53" s="89"/>
      <c r="N53" s="120"/>
      <c r="O53" s="188"/>
      <c r="P53" s="188"/>
      <c r="Q53" s="188"/>
      <c r="R53" s="188"/>
      <c r="S53" s="188"/>
      <c r="T53" s="188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  <c r="AF53" s="188"/>
      <c r="AG53" s="188"/>
      <c r="AH53" s="188"/>
      <c r="AI53" s="188"/>
      <c r="AJ53" s="188"/>
      <c r="AK53" s="188"/>
      <c r="AL53" s="188"/>
      <c r="AM53" s="188"/>
      <c r="AN53" s="188"/>
      <c r="AO53" s="188"/>
      <c r="AP53" s="188"/>
      <c r="AQ53" s="188"/>
      <c r="AR53" s="188"/>
      <c r="AS53" s="188"/>
      <c r="AT53" s="188"/>
      <c r="AU53" s="188"/>
      <c r="AV53" s="188"/>
      <c r="AW53" s="188"/>
      <c r="AX53" s="188"/>
      <c r="AY53" s="188"/>
      <c r="AZ53" s="188"/>
      <c r="BA53" s="188"/>
      <c r="BB53" s="188"/>
      <c r="BC53" s="188"/>
    </row>
    <row r="54" spans="1:55" x14ac:dyDescent="0.25">
      <c r="A54" s="188"/>
      <c r="B54" s="188"/>
      <c r="C54" s="188"/>
      <c r="D54" s="188"/>
      <c r="E54" s="113" t="s">
        <v>98</v>
      </c>
      <c r="F54" s="119" t="s">
        <v>95</v>
      </c>
      <c r="G54" s="89" t="s">
        <v>99</v>
      </c>
      <c r="H54" s="89"/>
      <c r="I54" s="89"/>
      <c r="J54" s="89"/>
      <c r="K54" s="89"/>
      <c r="L54" s="89"/>
      <c r="M54" s="89"/>
      <c r="N54" s="120"/>
      <c r="O54" s="188"/>
      <c r="P54" s="188"/>
      <c r="Q54" s="188"/>
      <c r="R54" s="188"/>
      <c r="S54" s="188"/>
      <c r="T54" s="188"/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  <c r="AF54" s="188"/>
      <c r="AG54" s="188"/>
      <c r="AH54" s="188"/>
      <c r="AI54" s="188"/>
      <c r="AJ54" s="188"/>
      <c r="AK54" s="188"/>
      <c r="AL54" s="188"/>
      <c r="AM54" s="188"/>
      <c r="AN54" s="188"/>
      <c r="AO54" s="188"/>
      <c r="AP54" s="188"/>
      <c r="AQ54" s="188"/>
      <c r="AR54" s="188"/>
      <c r="AS54" s="188"/>
      <c r="AT54" s="188"/>
      <c r="AU54" s="188"/>
      <c r="AV54" s="188"/>
      <c r="AW54" s="188"/>
      <c r="AX54" s="188"/>
      <c r="AY54" s="188"/>
      <c r="AZ54" s="188"/>
      <c r="BA54" s="188"/>
      <c r="BB54" s="188"/>
      <c r="BC54" s="188"/>
    </row>
    <row r="55" spans="1:55" x14ac:dyDescent="0.25">
      <c r="A55" s="188"/>
      <c r="B55" s="188"/>
      <c r="C55" s="188"/>
      <c r="D55" s="188"/>
      <c r="E55" s="113" t="s">
        <v>87</v>
      </c>
      <c r="F55" s="119" t="s">
        <v>95</v>
      </c>
      <c r="G55" s="89" t="s">
        <v>100</v>
      </c>
      <c r="H55" s="89"/>
      <c r="I55" s="89"/>
      <c r="J55" s="89"/>
      <c r="K55" s="89"/>
      <c r="L55" s="89"/>
      <c r="M55" s="89"/>
      <c r="N55" s="120"/>
      <c r="O55" s="188"/>
      <c r="P55" s="188"/>
      <c r="Q55" s="188"/>
      <c r="R55" s="188"/>
      <c r="S55" s="188"/>
      <c r="T55" s="188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  <c r="AF55" s="188"/>
      <c r="AG55" s="188"/>
      <c r="AH55" s="188"/>
      <c r="AI55" s="188"/>
      <c r="AJ55" s="188"/>
      <c r="AK55" s="188"/>
      <c r="AL55" s="188"/>
      <c r="AM55" s="188"/>
      <c r="AN55" s="188"/>
      <c r="AO55" s="188"/>
      <c r="AP55" s="188"/>
      <c r="AQ55" s="188"/>
      <c r="AR55" s="188"/>
      <c r="AS55" s="188"/>
      <c r="AT55" s="188"/>
      <c r="AU55" s="188"/>
      <c r="AV55" s="188"/>
      <c r="AW55" s="188"/>
      <c r="AX55" s="188"/>
      <c r="AY55" s="188"/>
      <c r="AZ55" s="188"/>
      <c r="BA55" s="188"/>
      <c r="BB55" s="188"/>
      <c r="BC55" s="188"/>
    </row>
    <row r="56" spans="1:55" x14ac:dyDescent="0.25">
      <c r="A56" s="188"/>
      <c r="B56" s="188"/>
      <c r="C56" s="188"/>
      <c r="D56" s="188"/>
      <c r="E56" s="114" t="s">
        <v>101</v>
      </c>
      <c r="F56" s="119" t="s">
        <v>95</v>
      </c>
      <c r="G56" s="89" t="s">
        <v>102</v>
      </c>
      <c r="H56" s="89"/>
      <c r="I56" s="89"/>
      <c r="J56" s="89"/>
      <c r="K56" s="89"/>
      <c r="L56" s="89"/>
      <c r="M56" s="89"/>
      <c r="N56" s="120"/>
      <c r="O56" s="188"/>
      <c r="P56" s="188"/>
      <c r="Q56" s="188"/>
      <c r="R56" s="188"/>
      <c r="S56" s="188"/>
      <c r="T56" s="188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  <c r="AF56" s="188"/>
      <c r="AG56" s="188"/>
      <c r="AH56" s="188"/>
      <c r="AI56" s="188"/>
      <c r="AJ56" s="188"/>
      <c r="AK56" s="188"/>
      <c r="AL56" s="188"/>
      <c r="AM56" s="188"/>
      <c r="AN56" s="188"/>
      <c r="AO56" s="188"/>
      <c r="AP56" s="188"/>
      <c r="AQ56" s="188"/>
      <c r="AR56" s="188"/>
      <c r="AS56" s="188"/>
      <c r="AT56" s="188"/>
      <c r="AU56" s="188"/>
      <c r="AV56" s="188"/>
      <c r="AW56" s="188"/>
      <c r="AX56" s="188"/>
      <c r="AY56" s="188"/>
      <c r="AZ56" s="188"/>
      <c r="BA56" s="188"/>
      <c r="BB56" s="188"/>
      <c r="BC56" s="188"/>
    </row>
    <row r="57" spans="1:55" x14ac:dyDescent="0.25">
      <c r="A57" s="188"/>
      <c r="B57" s="188"/>
      <c r="C57" s="188"/>
      <c r="D57" s="188"/>
      <c r="E57" s="113" t="s">
        <v>67</v>
      </c>
      <c r="F57" s="119" t="s">
        <v>95</v>
      </c>
      <c r="G57" s="89" t="s">
        <v>103</v>
      </c>
      <c r="H57" s="89"/>
      <c r="I57" s="89"/>
      <c r="J57" s="89"/>
      <c r="K57" s="89"/>
      <c r="L57" s="89"/>
      <c r="M57" s="89"/>
      <c r="N57" s="120"/>
      <c r="O57" s="188"/>
      <c r="P57" s="188"/>
      <c r="Q57" s="188"/>
      <c r="R57" s="188"/>
      <c r="S57" s="188"/>
      <c r="T57" s="188"/>
      <c r="U57" s="188"/>
      <c r="V57" s="188"/>
      <c r="W57" s="188"/>
      <c r="X57" s="188"/>
      <c r="Y57" s="188"/>
      <c r="Z57" s="188"/>
      <c r="AA57" s="188"/>
      <c r="AB57" s="188"/>
      <c r="AC57" s="188"/>
      <c r="AD57" s="188"/>
      <c r="AE57" s="188"/>
      <c r="AF57" s="188"/>
      <c r="AG57" s="188"/>
      <c r="AH57" s="188"/>
      <c r="AI57" s="188"/>
      <c r="AJ57" s="188"/>
      <c r="AK57" s="188"/>
      <c r="AL57" s="188"/>
      <c r="AM57" s="188"/>
      <c r="AN57" s="188"/>
      <c r="AO57" s="188"/>
      <c r="AP57" s="188"/>
      <c r="AQ57" s="188"/>
      <c r="AR57" s="188"/>
      <c r="AS57" s="188"/>
      <c r="AT57" s="188"/>
      <c r="AU57" s="188"/>
      <c r="AV57" s="188"/>
      <c r="AW57" s="188"/>
      <c r="AX57" s="188"/>
      <c r="AY57" s="188"/>
      <c r="AZ57" s="188"/>
      <c r="BA57" s="188"/>
      <c r="BB57" s="188"/>
      <c r="BC57" s="188"/>
    </row>
    <row r="58" spans="1:55" x14ac:dyDescent="0.25">
      <c r="A58" s="188"/>
      <c r="B58" s="188"/>
      <c r="C58" s="188"/>
      <c r="D58" s="188"/>
      <c r="E58" s="114" t="s">
        <v>82</v>
      </c>
      <c r="F58" s="119" t="s">
        <v>95</v>
      </c>
      <c r="G58" s="89" t="s">
        <v>104</v>
      </c>
      <c r="H58" s="89"/>
      <c r="I58" s="89"/>
      <c r="J58" s="89"/>
      <c r="K58" s="89"/>
      <c r="L58" s="89"/>
      <c r="M58" s="89"/>
      <c r="N58" s="120"/>
      <c r="O58" s="188"/>
      <c r="P58" s="188"/>
      <c r="Q58" s="188"/>
      <c r="R58" s="188"/>
      <c r="S58" s="188"/>
      <c r="T58" s="188"/>
      <c r="U58" s="188"/>
      <c r="V58" s="188"/>
      <c r="W58" s="188"/>
      <c r="X58" s="188"/>
      <c r="Y58" s="188"/>
      <c r="Z58" s="188"/>
      <c r="AA58" s="188"/>
      <c r="AB58" s="188"/>
      <c r="AC58" s="188"/>
      <c r="AD58" s="188"/>
      <c r="AE58" s="188"/>
      <c r="AF58" s="188"/>
      <c r="AG58" s="188"/>
      <c r="AH58" s="188"/>
      <c r="AI58" s="188"/>
      <c r="AJ58" s="188"/>
      <c r="AK58" s="188"/>
      <c r="AL58" s="188"/>
      <c r="AM58" s="188"/>
      <c r="AN58" s="188"/>
      <c r="AO58" s="188"/>
      <c r="AP58" s="188"/>
      <c r="AQ58" s="188"/>
      <c r="AR58" s="188"/>
      <c r="AS58" s="188"/>
      <c r="AT58" s="188"/>
      <c r="AU58" s="188"/>
      <c r="AV58" s="188"/>
      <c r="AW58" s="188"/>
      <c r="AX58" s="188"/>
      <c r="AY58" s="188"/>
      <c r="AZ58" s="188"/>
      <c r="BA58" s="188"/>
      <c r="BB58" s="188"/>
      <c r="BC58" s="188"/>
    </row>
    <row r="59" spans="1:55" x14ac:dyDescent="0.25">
      <c r="A59" s="188"/>
      <c r="B59" s="188"/>
      <c r="C59" s="188"/>
      <c r="D59" s="188"/>
      <c r="E59" s="185" t="s">
        <v>77</v>
      </c>
      <c r="F59" s="119" t="s">
        <v>95</v>
      </c>
      <c r="G59" s="89" t="s">
        <v>105</v>
      </c>
      <c r="H59" s="89"/>
      <c r="I59" s="89"/>
      <c r="J59" s="89"/>
      <c r="K59" s="89"/>
      <c r="L59" s="89"/>
      <c r="M59" s="89"/>
      <c r="N59" s="120"/>
      <c r="O59" s="188"/>
      <c r="P59" s="188"/>
      <c r="Q59" s="188"/>
      <c r="R59" s="188"/>
      <c r="S59" s="188"/>
      <c r="T59" s="188"/>
      <c r="U59" s="188"/>
      <c r="V59" s="188"/>
      <c r="W59" s="188"/>
      <c r="X59" s="188"/>
      <c r="Y59" s="188"/>
      <c r="Z59" s="188"/>
      <c r="AA59" s="188"/>
      <c r="AB59" s="188"/>
      <c r="AC59" s="188"/>
      <c r="AD59" s="188"/>
      <c r="AE59" s="188"/>
      <c r="AF59" s="188"/>
      <c r="AG59" s="188"/>
      <c r="AH59" s="188"/>
      <c r="AI59" s="188"/>
      <c r="AJ59" s="188"/>
      <c r="AK59" s="188"/>
      <c r="AL59" s="188"/>
      <c r="AM59" s="188"/>
      <c r="AN59" s="188"/>
      <c r="AO59" s="188"/>
      <c r="AP59" s="188"/>
      <c r="AQ59" s="188"/>
      <c r="AR59" s="188"/>
      <c r="AS59" s="188"/>
      <c r="AT59" s="188"/>
      <c r="AU59" s="188"/>
      <c r="AV59" s="188"/>
      <c r="AW59" s="188"/>
      <c r="AX59" s="188"/>
      <c r="AY59" s="188"/>
      <c r="AZ59" s="188"/>
      <c r="BA59" s="188"/>
      <c r="BB59" s="188"/>
      <c r="BC59" s="188"/>
    </row>
    <row r="60" spans="1:55" ht="14.4" thickBot="1" x14ac:dyDescent="0.3">
      <c r="A60" s="188"/>
      <c r="B60" s="188"/>
      <c r="C60" s="188"/>
      <c r="D60" s="188"/>
      <c r="E60" s="115" t="s">
        <v>68</v>
      </c>
      <c r="F60" s="121" t="s">
        <v>95</v>
      </c>
      <c r="G60" s="122" t="s">
        <v>106</v>
      </c>
      <c r="H60" s="122"/>
      <c r="I60" s="122"/>
      <c r="J60" s="122"/>
      <c r="K60" s="122"/>
      <c r="L60" s="122"/>
      <c r="M60" s="122"/>
      <c r="N60" s="123"/>
      <c r="O60" s="188"/>
      <c r="P60" s="188"/>
      <c r="Q60" s="188"/>
      <c r="R60" s="188"/>
      <c r="S60" s="188"/>
      <c r="T60" s="188"/>
      <c r="U60" s="188"/>
      <c r="V60" s="188"/>
      <c r="W60" s="188"/>
      <c r="X60" s="188"/>
      <c r="Y60" s="188"/>
      <c r="Z60" s="188"/>
      <c r="AA60" s="188"/>
      <c r="AB60" s="188"/>
      <c r="AC60" s="188"/>
      <c r="AD60" s="188"/>
      <c r="AE60" s="188"/>
      <c r="AF60" s="188"/>
      <c r="AG60" s="188"/>
      <c r="AH60" s="188"/>
      <c r="AI60" s="188"/>
      <c r="AJ60" s="188"/>
      <c r="AK60" s="188"/>
      <c r="AL60" s="188"/>
      <c r="AM60" s="188"/>
      <c r="AN60" s="188"/>
      <c r="AO60" s="188"/>
      <c r="AP60" s="188"/>
      <c r="AQ60" s="188"/>
      <c r="AR60" s="188"/>
      <c r="AS60" s="188"/>
      <c r="AT60" s="188"/>
      <c r="AU60" s="188"/>
      <c r="AV60" s="188"/>
      <c r="AW60" s="188"/>
      <c r="AX60" s="188"/>
      <c r="AY60" s="188"/>
      <c r="AZ60" s="188"/>
      <c r="BA60" s="188"/>
      <c r="BB60" s="188"/>
      <c r="BC60" s="188"/>
    </row>
    <row r="61" spans="1:55" x14ac:dyDescent="0.25">
      <c r="A61" s="188"/>
      <c r="B61" s="188"/>
      <c r="C61" s="188"/>
      <c r="D61" s="188"/>
      <c r="E61" s="225"/>
      <c r="F61" s="188"/>
      <c r="G61" s="82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8"/>
      <c r="T61" s="188"/>
      <c r="U61" s="188"/>
      <c r="V61" s="188"/>
      <c r="W61" s="188"/>
      <c r="X61" s="188"/>
      <c r="Y61" s="188"/>
      <c r="Z61" s="188"/>
      <c r="AA61" s="188"/>
      <c r="AB61" s="188"/>
      <c r="AC61" s="188"/>
      <c r="AD61" s="188"/>
      <c r="AE61" s="188"/>
      <c r="AF61" s="188"/>
      <c r="AG61" s="188"/>
      <c r="AH61" s="188"/>
      <c r="AI61" s="188"/>
      <c r="AJ61" s="188"/>
      <c r="AK61" s="188"/>
      <c r="AL61" s="188"/>
      <c r="AM61" s="188"/>
      <c r="AN61" s="188"/>
      <c r="AO61" s="188"/>
      <c r="AP61" s="188"/>
      <c r="AQ61" s="188"/>
      <c r="AR61" s="188"/>
      <c r="AS61" s="188"/>
      <c r="AT61" s="188"/>
      <c r="AU61" s="188"/>
      <c r="AV61" s="188"/>
      <c r="AW61" s="188"/>
      <c r="AX61" s="188"/>
      <c r="AY61" s="188"/>
      <c r="AZ61" s="188"/>
      <c r="BA61" s="188"/>
      <c r="BB61" s="188"/>
      <c r="BC61" s="188"/>
    </row>
  </sheetData>
  <mergeCells count="4">
    <mergeCell ref="K17:U17"/>
    <mergeCell ref="K29:U29"/>
    <mergeCell ref="K41:U41"/>
    <mergeCell ref="K4:U4"/>
  </mergeCells>
  <pageMargins left="0.7" right="0.7" top="0.75" bottom="0.75" header="0.3" footer="0.3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H48"/>
  <sheetViews>
    <sheetView topLeftCell="A7" zoomScale="80" zoomScaleNormal="80" workbookViewId="0">
      <selection activeCell="AE32" sqref="AE32"/>
    </sheetView>
  </sheetViews>
  <sheetFormatPr defaultColWidth="9.109375" defaultRowHeight="13.8" x14ac:dyDescent="0.25"/>
  <cols>
    <col min="1" max="2" width="3.5546875" style="37" customWidth="1"/>
    <col min="3" max="3" width="3" style="37" customWidth="1"/>
    <col min="4" max="4" width="3.5546875" style="37" customWidth="1"/>
    <col min="5" max="5" width="3" style="42" customWidth="1"/>
    <col min="6" max="7" width="3" style="37" customWidth="1"/>
    <col min="8" max="8" width="3.44140625" style="37" customWidth="1"/>
    <col min="9" max="10" width="3" style="37" customWidth="1"/>
    <col min="11" max="11" width="3.5546875" style="37" customWidth="1"/>
    <col min="12" max="12" width="3.44140625" style="37" customWidth="1"/>
    <col min="13" max="13" width="3.5546875" style="37" customWidth="1"/>
    <col min="14" max="14" width="3.44140625" style="37" customWidth="1"/>
    <col min="15" max="15" width="3" style="37" customWidth="1"/>
    <col min="16" max="16" width="3.33203125" style="37" customWidth="1"/>
    <col min="17" max="18" width="3" style="37" customWidth="1"/>
    <col min="19" max="19" width="3.44140625" style="37" customWidth="1"/>
    <col min="20" max="20" width="3.5546875" style="37" customWidth="1"/>
    <col min="21" max="21" width="3.109375" style="37" customWidth="1"/>
    <col min="22" max="22" width="3.5546875" style="37" customWidth="1"/>
    <col min="23" max="36" width="3" style="37" customWidth="1"/>
    <col min="37" max="37" width="3.33203125" style="37" customWidth="1"/>
    <col min="38" max="46" width="3" style="37" customWidth="1"/>
    <col min="47" max="47" width="3.33203125" style="37" customWidth="1"/>
    <col min="48" max="50" width="3" style="37" customWidth="1"/>
    <col min="51" max="51" width="3.44140625" style="37" customWidth="1"/>
    <col min="52" max="52" width="17.33203125" style="37" bestFit="1" customWidth="1"/>
    <col min="53" max="53" width="8.109375" style="37" customWidth="1"/>
    <col min="54" max="54" width="7.5546875" style="37" customWidth="1"/>
    <col min="55" max="16384" width="9.109375" style="37"/>
  </cols>
  <sheetData>
    <row r="1" spans="1:57" ht="27.6" x14ac:dyDescent="0.45">
      <c r="A1" s="188"/>
      <c r="B1" s="38" t="s">
        <v>39</v>
      </c>
      <c r="C1" s="38"/>
      <c r="D1" s="38"/>
      <c r="E1" s="39"/>
      <c r="F1" s="38"/>
      <c r="G1" s="38"/>
      <c r="H1" s="3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  <c r="AK1" s="188"/>
      <c r="AL1" s="188"/>
      <c r="AM1" s="188"/>
      <c r="AN1" s="188"/>
      <c r="AO1" s="188"/>
      <c r="AP1" s="188"/>
      <c r="AQ1" s="188"/>
      <c r="AR1" s="188"/>
      <c r="AS1" s="188"/>
      <c r="AT1" s="188"/>
      <c r="AU1" s="188"/>
      <c r="AV1" s="188"/>
      <c r="AW1" s="188"/>
      <c r="AX1" s="188"/>
      <c r="AY1" s="188"/>
      <c r="AZ1" s="89"/>
      <c r="BA1" s="188"/>
      <c r="BB1" s="188"/>
      <c r="BC1" s="82"/>
      <c r="BD1" s="188"/>
      <c r="BE1" s="188"/>
    </row>
    <row r="2" spans="1:57" x14ac:dyDescent="0.25">
      <c r="A2" s="188"/>
      <c r="B2" s="188"/>
      <c r="C2" s="188"/>
      <c r="D2" s="40" t="s">
        <v>107</v>
      </c>
      <c r="E2" s="41"/>
      <c r="F2" s="40"/>
      <c r="G2" s="40"/>
      <c r="H2" s="40"/>
      <c r="I2" s="40"/>
      <c r="J2" s="40"/>
      <c r="K2" s="40"/>
      <c r="L2" s="40"/>
      <c r="M2" s="40"/>
      <c r="N2" s="40"/>
      <c r="O2" s="40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  <c r="AL2" s="188"/>
      <c r="AM2" s="188"/>
      <c r="AN2" s="188"/>
      <c r="AO2" s="188"/>
      <c r="AP2" s="188"/>
      <c r="AQ2" s="188"/>
      <c r="AR2" s="188"/>
      <c r="AS2" s="188"/>
      <c r="AT2" s="188"/>
      <c r="AU2" s="188"/>
      <c r="AV2" s="188"/>
      <c r="AW2" s="188"/>
      <c r="AX2" s="188"/>
      <c r="AY2" s="188"/>
      <c r="AZ2" s="188"/>
      <c r="BA2" s="188"/>
      <c r="BB2" s="188"/>
      <c r="BC2" s="188"/>
      <c r="BD2" s="188"/>
      <c r="BE2" s="188"/>
    </row>
    <row r="3" spans="1:57" ht="17.399999999999999" x14ac:dyDescent="0.3">
      <c r="A3" s="97"/>
      <c r="B3" s="61"/>
      <c r="C3" s="6"/>
      <c r="D3" s="51" t="s">
        <v>88</v>
      </c>
      <c r="E3" s="18"/>
      <c r="F3" s="10"/>
      <c r="G3" s="10"/>
      <c r="H3" s="11"/>
      <c r="I3" s="229"/>
      <c r="J3" s="229"/>
      <c r="K3" s="254" t="s">
        <v>42</v>
      </c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12"/>
      <c r="W3" s="10"/>
      <c r="X3" s="10"/>
      <c r="Y3" s="10"/>
      <c r="Z3" s="10"/>
      <c r="AA3" s="10"/>
      <c r="AB3" s="10"/>
      <c r="AC3" s="11"/>
      <c r="AD3" s="11"/>
      <c r="AE3" s="10"/>
      <c r="AF3" s="13"/>
      <c r="AG3" s="12"/>
      <c r="AH3" s="10"/>
      <c r="AI3" s="10"/>
      <c r="AJ3" s="13"/>
      <c r="AK3" s="13"/>
      <c r="AL3" s="12"/>
      <c r="AM3" s="10"/>
      <c r="AN3" s="10"/>
      <c r="AO3" s="10"/>
      <c r="AP3" s="10"/>
      <c r="AQ3" s="10"/>
      <c r="AR3" s="10"/>
      <c r="AS3" s="11"/>
      <c r="AT3" s="10"/>
      <c r="AU3" s="13"/>
      <c r="AV3" s="12"/>
      <c r="AW3" s="12"/>
      <c r="AX3" s="12"/>
      <c r="AY3" s="14"/>
      <c r="AZ3" s="85"/>
      <c r="BA3" s="86"/>
      <c r="BB3" s="87"/>
      <c r="BC3" s="82"/>
      <c r="BD3" s="188"/>
      <c r="BE3" s="188"/>
    </row>
    <row r="4" spans="1:57" x14ac:dyDescent="0.25">
      <c r="A4" s="63" t="s">
        <v>43</v>
      </c>
      <c r="B4" s="63"/>
      <c r="C4" s="109"/>
      <c r="D4" s="68">
        <v>34</v>
      </c>
      <c r="E4" s="68">
        <v>35</v>
      </c>
      <c r="F4" s="68">
        <v>36</v>
      </c>
      <c r="G4" s="68">
        <v>37</v>
      </c>
      <c r="H4" s="68">
        <v>38</v>
      </c>
      <c r="I4" s="68">
        <v>39</v>
      </c>
      <c r="J4" s="68">
        <v>40</v>
      </c>
      <c r="K4" s="68">
        <v>41</v>
      </c>
      <c r="L4" s="68">
        <v>42</v>
      </c>
      <c r="M4" s="68">
        <v>43</v>
      </c>
      <c r="N4" s="68">
        <v>44</v>
      </c>
      <c r="O4" s="68">
        <v>45</v>
      </c>
      <c r="P4" s="68">
        <v>46</v>
      </c>
      <c r="Q4" s="68">
        <v>47</v>
      </c>
      <c r="R4" s="68">
        <v>48</v>
      </c>
      <c r="S4" s="68">
        <v>49</v>
      </c>
      <c r="T4" s="68">
        <v>50</v>
      </c>
      <c r="U4" s="68">
        <v>51</v>
      </c>
      <c r="V4" s="68">
        <v>52</v>
      </c>
      <c r="W4" s="68">
        <v>1</v>
      </c>
      <c r="X4" s="68">
        <v>2</v>
      </c>
      <c r="Y4" s="68">
        <v>3</v>
      </c>
      <c r="Z4" s="68">
        <v>4</v>
      </c>
      <c r="AA4" s="68">
        <v>5</v>
      </c>
      <c r="AB4" s="68">
        <v>6</v>
      </c>
      <c r="AC4" s="68">
        <v>7</v>
      </c>
      <c r="AD4" s="68">
        <v>8</v>
      </c>
      <c r="AE4" s="68">
        <v>9</v>
      </c>
      <c r="AF4" s="68">
        <v>10</v>
      </c>
      <c r="AG4" s="68">
        <v>11</v>
      </c>
      <c r="AH4" s="68">
        <v>12</v>
      </c>
      <c r="AI4" s="68">
        <v>13</v>
      </c>
      <c r="AJ4" s="68">
        <v>14</v>
      </c>
      <c r="AK4" s="68">
        <v>15</v>
      </c>
      <c r="AL4" s="68">
        <v>16</v>
      </c>
      <c r="AM4" s="68">
        <v>17</v>
      </c>
      <c r="AN4" s="68">
        <v>18</v>
      </c>
      <c r="AO4" s="68">
        <v>19</v>
      </c>
      <c r="AP4" s="68">
        <v>20</v>
      </c>
      <c r="AQ4" s="68">
        <v>21</v>
      </c>
      <c r="AR4" s="68">
        <v>22</v>
      </c>
      <c r="AS4" s="68">
        <v>23</v>
      </c>
      <c r="AT4" s="68">
        <v>24</v>
      </c>
      <c r="AU4" s="68">
        <v>25</v>
      </c>
      <c r="AV4" s="68">
        <v>26</v>
      </c>
      <c r="AW4" s="68">
        <v>27</v>
      </c>
      <c r="AX4" s="68">
        <v>28</v>
      </c>
      <c r="AY4" s="68">
        <v>29</v>
      </c>
      <c r="AZ4" s="85"/>
      <c r="BA4" s="86"/>
      <c r="BB4" s="88"/>
      <c r="BC4" s="82"/>
      <c r="BD4" s="188"/>
      <c r="BE4" s="188"/>
    </row>
    <row r="5" spans="1:57" ht="14.4" thickBot="1" x14ac:dyDescent="0.3">
      <c r="A5" s="63" t="s">
        <v>44</v>
      </c>
      <c r="B5" s="5"/>
      <c r="C5" s="7"/>
      <c r="D5" s="69" t="s">
        <v>45</v>
      </c>
      <c r="E5" s="69" t="s">
        <v>45</v>
      </c>
      <c r="F5" s="70" t="s">
        <v>46</v>
      </c>
      <c r="G5" s="70" t="s">
        <v>46</v>
      </c>
      <c r="H5" s="70" t="s">
        <v>46</v>
      </c>
      <c r="I5" s="71" t="s">
        <v>46</v>
      </c>
      <c r="J5" s="72" t="s">
        <v>47</v>
      </c>
      <c r="K5" s="72" t="s">
        <v>47</v>
      </c>
      <c r="L5" s="72" t="s">
        <v>47</v>
      </c>
      <c r="M5" s="73" t="s">
        <v>47</v>
      </c>
      <c r="N5" s="74" t="s">
        <v>48</v>
      </c>
      <c r="O5" s="74" t="s">
        <v>48</v>
      </c>
      <c r="P5" s="74" t="s">
        <v>48</v>
      </c>
      <c r="Q5" s="74" t="s">
        <v>48</v>
      </c>
      <c r="R5" s="75" t="s">
        <v>48</v>
      </c>
      <c r="S5" s="76" t="s">
        <v>49</v>
      </c>
      <c r="T5" s="72" t="s">
        <v>49</v>
      </c>
      <c r="U5" s="72" t="s">
        <v>49</v>
      </c>
      <c r="V5" s="72" t="s">
        <v>49</v>
      </c>
      <c r="W5" s="189" t="s">
        <v>50</v>
      </c>
      <c r="X5" s="77" t="s">
        <v>50</v>
      </c>
      <c r="Y5" s="74" t="s">
        <v>50</v>
      </c>
      <c r="Z5" s="74" t="s">
        <v>50</v>
      </c>
      <c r="AA5" s="74" t="s">
        <v>50</v>
      </c>
      <c r="AB5" s="72" t="s">
        <v>51</v>
      </c>
      <c r="AC5" s="72" t="s">
        <v>51</v>
      </c>
      <c r="AD5" s="72" t="s">
        <v>51</v>
      </c>
      <c r="AE5" s="72" t="s">
        <v>51</v>
      </c>
      <c r="AF5" s="75" t="s">
        <v>52</v>
      </c>
      <c r="AG5" s="74" t="s">
        <v>52</v>
      </c>
      <c r="AH5" s="74" t="s">
        <v>52</v>
      </c>
      <c r="AI5" s="74" t="s">
        <v>52</v>
      </c>
      <c r="AJ5" s="72" t="s">
        <v>53</v>
      </c>
      <c r="AK5" s="72" t="s">
        <v>53</v>
      </c>
      <c r="AL5" s="72" t="s">
        <v>53</v>
      </c>
      <c r="AM5" s="76" t="s">
        <v>53</v>
      </c>
      <c r="AN5" s="74" t="s">
        <v>54</v>
      </c>
      <c r="AO5" s="74" t="s">
        <v>54</v>
      </c>
      <c r="AP5" s="74" t="s">
        <v>54</v>
      </c>
      <c r="AQ5" s="74" t="s">
        <v>54</v>
      </c>
      <c r="AR5" s="74" t="s">
        <v>54</v>
      </c>
      <c r="AS5" s="76" t="s">
        <v>55</v>
      </c>
      <c r="AT5" s="72" t="s">
        <v>55</v>
      </c>
      <c r="AU5" s="72" t="s">
        <v>55</v>
      </c>
      <c r="AV5" s="72" t="s">
        <v>55</v>
      </c>
      <c r="AW5" s="75" t="s">
        <v>56</v>
      </c>
      <c r="AX5" s="75" t="s">
        <v>56</v>
      </c>
      <c r="AY5" s="190" t="s">
        <v>56</v>
      </c>
      <c r="AZ5" s="85"/>
      <c r="BA5" s="96" t="s">
        <v>57</v>
      </c>
      <c r="BB5" s="96" t="s">
        <v>58</v>
      </c>
      <c r="BC5" s="82"/>
      <c r="BD5" s="188"/>
      <c r="BE5" s="188"/>
    </row>
    <row r="6" spans="1:57" ht="14.4" thickTop="1" x14ac:dyDescent="0.25">
      <c r="A6" s="63" t="s">
        <v>59</v>
      </c>
      <c r="B6" s="5"/>
      <c r="C6" s="8"/>
      <c r="D6" s="191">
        <v>23</v>
      </c>
      <c r="E6" s="192">
        <v>30</v>
      </c>
      <c r="F6" s="193">
        <v>6</v>
      </c>
      <c r="G6" s="193">
        <v>13</v>
      </c>
      <c r="H6" s="193">
        <v>20</v>
      </c>
      <c r="I6" s="193">
        <v>27</v>
      </c>
      <c r="J6" s="193">
        <v>4</v>
      </c>
      <c r="K6" s="193">
        <v>11</v>
      </c>
      <c r="L6" s="193">
        <v>18</v>
      </c>
      <c r="M6" s="194">
        <v>25</v>
      </c>
      <c r="N6" s="195">
        <v>1</v>
      </c>
      <c r="O6" s="193">
        <v>8</v>
      </c>
      <c r="P6" s="193">
        <v>15</v>
      </c>
      <c r="Q6" s="193">
        <v>22</v>
      </c>
      <c r="R6" s="193">
        <v>29</v>
      </c>
      <c r="S6" s="193">
        <v>6</v>
      </c>
      <c r="T6" s="193">
        <v>13</v>
      </c>
      <c r="U6" s="193">
        <v>20</v>
      </c>
      <c r="V6" s="193">
        <v>27</v>
      </c>
      <c r="W6" s="194">
        <v>3</v>
      </c>
      <c r="X6" s="195">
        <v>10</v>
      </c>
      <c r="Y6" s="193">
        <v>17</v>
      </c>
      <c r="Z6" s="193">
        <v>24</v>
      </c>
      <c r="AA6" s="193">
        <v>31</v>
      </c>
      <c r="AB6" s="193">
        <v>7</v>
      </c>
      <c r="AC6" s="193">
        <v>14</v>
      </c>
      <c r="AD6" s="193">
        <v>21</v>
      </c>
      <c r="AE6" s="193">
        <v>28</v>
      </c>
      <c r="AF6" s="194">
        <v>7</v>
      </c>
      <c r="AG6" s="196">
        <v>14</v>
      </c>
      <c r="AH6" s="193">
        <v>21</v>
      </c>
      <c r="AI6" s="193">
        <v>28</v>
      </c>
      <c r="AJ6" s="193">
        <v>4</v>
      </c>
      <c r="AK6" s="193">
        <v>11</v>
      </c>
      <c r="AL6" s="193">
        <v>18</v>
      </c>
      <c r="AM6" s="193">
        <v>25</v>
      </c>
      <c r="AN6" s="193">
        <v>2</v>
      </c>
      <c r="AO6" s="194">
        <v>9</v>
      </c>
      <c r="AP6" s="195">
        <v>16</v>
      </c>
      <c r="AQ6" s="193">
        <v>23</v>
      </c>
      <c r="AR6" s="193">
        <v>30</v>
      </c>
      <c r="AS6" s="193">
        <v>6</v>
      </c>
      <c r="AT6" s="193">
        <v>13</v>
      </c>
      <c r="AU6" s="193">
        <v>20</v>
      </c>
      <c r="AV6" s="193">
        <v>27</v>
      </c>
      <c r="AW6" s="194">
        <v>4</v>
      </c>
      <c r="AX6" s="21">
        <v>13</v>
      </c>
      <c r="AY6" s="25">
        <v>20</v>
      </c>
      <c r="AZ6" s="98" t="s">
        <v>60</v>
      </c>
      <c r="BA6" s="90">
        <f>COUNTIF(E7:AX11,"x")</f>
        <v>59</v>
      </c>
      <c r="BB6" s="91">
        <f>BA6*8</f>
        <v>472</v>
      </c>
      <c r="BC6" s="82" t="s">
        <v>61</v>
      </c>
      <c r="BD6" s="188"/>
      <c r="BE6" s="188"/>
    </row>
    <row r="7" spans="1:57" x14ac:dyDescent="0.25">
      <c r="A7" s="2"/>
      <c r="B7" s="49" t="s">
        <v>62</v>
      </c>
      <c r="C7" s="22"/>
      <c r="D7" s="206" t="s">
        <v>63</v>
      </c>
      <c r="E7" s="17" t="s">
        <v>64</v>
      </c>
      <c r="F7" s="25" t="s">
        <v>65</v>
      </c>
      <c r="G7" s="25" t="s">
        <v>64</v>
      </c>
      <c r="H7" s="25" t="s">
        <v>65</v>
      </c>
      <c r="I7" s="25" t="s">
        <v>65</v>
      </c>
      <c r="J7" s="25" t="s">
        <v>65</v>
      </c>
      <c r="K7" s="25" t="s">
        <v>65</v>
      </c>
      <c r="L7" s="175" t="s">
        <v>66</v>
      </c>
      <c r="M7" s="198" t="s">
        <v>65</v>
      </c>
      <c r="N7" s="17" t="s">
        <v>65</v>
      </c>
      <c r="O7" s="21" t="s">
        <v>65</v>
      </c>
      <c r="P7" s="21" t="s">
        <v>65</v>
      </c>
      <c r="Q7" s="25" t="s">
        <v>65</v>
      </c>
      <c r="R7" s="25" t="s">
        <v>65</v>
      </c>
      <c r="S7" s="25" t="s">
        <v>65</v>
      </c>
      <c r="T7" s="25" t="s">
        <v>65</v>
      </c>
      <c r="U7" s="25" t="s">
        <v>65</v>
      </c>
      <c r="V7" s="26" t="s">
        <v>66</v>
      </c>
      <c r="W7" s="28" t="s">
        <v>66</v>
      </c>
      <c r="X7" s="17" t="s">
        <v>65</v>
      </c>
      <c r="Y7" s="21" t="s">
        <v>65</v>
      </c>
      <c r="Z7" s="25" t="s">
        <v>65</v>
      </c>
      <c r="AA7" s="25" t="s">
        <v>65</v>
      </c>
      <c r="AB7" s="25" t="s">
        <v>65</v>
      </c>
      <c r="AC7" s="25" t="s">
        <v>65</v>
      </c>
      <c r="AD7" s="180" t="s">
        <v>66</v>
      </c>
      <c r="AE7" s="25" t="s">
        <v>65</v>
      </c>
      <c r="AF7" s="16" t="s">
        <v>65</v>
      </c>
      <c r="AG7" s="201" t="s">
        <v>65</v>
      </c>
      <c r="AH7" s="21" t="s">
        <v>65</v>
      </c>
      <c r="AI7" s="25" t="s">
        <v>65</v>
      </c>
      <c r="AJ7" s="21" t="s">
        <v>65</v>
      </c>
      <c r="AK7" s="21" t="s">
        <v>65</v>
      </c>
      <c r="AL7" s="175" t="s">
        <v>67</v>
      </c>
      <c r="AM7" s="25" t="s">
        <v>65</v>
      </c>
      <c r="AN7" s="175" t="s">
        <v>66</v>
      </c>
      <c r="AO7" s="16" t="s">
        <v>65</v>
      </c>
      <c r="AP7" s="17" t="s">
        <v>65</v>
      </c>
      <c r="AQ7" s="21" t="s">
        <v>65</v>
      </c>
      <c r="AR7" s="21" t="s">
        <v>65</v>
      </c>
      <c r="AS7" s="175" t="s">
        <v>68</v>
      </c>
      <c r="AT7" s="25" t="s">
        <v>65</v>
      </c>
      <c r="AU7" s="25" t="s">
        <v>65</v>
      </c>
      <c r="AV7" s="31" t="s">
        <v>72</v>
      </c>
      <c r="AW7" s="34" t="s">
        <v>72</v>
      </c>
      <c r="AX7" s="208" t="s">
        <v>66</v>
      </c>
      <c r="AY7" s="26" t="s">
        <v>66</v>
      </c>
      <c r="AZ7" s="81" t="s">
        <v>69</v>
      </c>
      <c r="BA7" s="90">
        <f>COUNTIF(E7:AX7,"G")</f>
        <v>34</v>
      </c>
      <c r="BB7" s="91">
        <f>BA7*6</f>
        <v>204</v>
      </c>
      <c r="BC7" s="82" t="s">
        <v>70</v>
      </c>
      <c r="BD7" s="188"/>
      <c r="BE7" s="188"/>
    </row>
    <row r="8" spans="1:57" x14ac:dyDescent="0.25">
      <c r="A8" s="64"/>
      <c r="B8" s="50" t="s">
        <v>71</v>
      </c>
      <c r="C8" s="23"/>
      <c r="D8" s="206" t="s">
        <v>63</v>
      </c>
      <c r="E8" s="67" t="s">
        <v>72</v>
      </c>
      <c r="F8" s="35" t="s">
        <v>72</v>
      </c>
      <c r="G8" s="30" t="s">
        <v>72</v>
      </c>
      <c r="H8" s="30" t="s">
        <v>72</v>
      </c>
      <c r="I8" s="30" t="s">
        <v>72</v>
      </c>
      <c r="J8" s="30" t="s">
        <v>72</v>
      </c>
      <c r="K8" s="220" t="s">
        <v>73</v>
      </c>
      <c r="L8" s="176" t="s">
        <v>66</v>
      </c>
      <c r="M8" s="34" t="s">
        <v>72</v>
      </c>
      <c r="N8" s="44" t="s">
        <v>72</v>
      </c>
      <c r="O8" s="35" t="s">
        <v>72</v>
      </c>
      <c r="P8" s="210" t="s">
        <v>74</v>
      </c>
      <c r="Q8" s="182" t="s">
        <v>74</v>
      </c>
      <c r="R8" s="182" t="s">
        <v>74</v>
      </c>
      <c r="S8" s="182" t="s">
        <v>74</v>
      </c>
      <c r="T8" s="182" t="s">
        <v>74</v>
      </c>
      <c r="U8" s="182" t="s">
        <v>74</v>
      </c>
      <c r="V8" s="26" t="s">
        <v>66</v>
      </c>
      <c r="W8" s="28" t="s">
        <v>66</v>
      </c>
      <c r="X8" s="211" t="s">
        <v>74</v>
      </c>
      <c r="Y8" s="184" t="s">
        <v>74</v>
      </c>
      <c r="Z8" s="182" t="s">
        <v>74</v>
      </c>
      <c r="AA8" s="182" t="s">
        <v>74</v>
      </c>
      <c r="AB8" s="182" t="s">
        <v>74</v>
      </c>
      <c r="AC8" s="182" t="s">
        <v>74</v>
      </c>
      <c r="AD8" s="180" t="s">
        <v>66</v>
      </c>
      <c r="AE8" s="25"/>
      <c r="AF8" s="183" t="s">
        <v>74</v>
      </c>
      <c r="AG8" s="212" t="s">
        <v>74</v>
      </c>
      <c r="AH8" s="184" t="s">
        <v>74</v>
      </c>
      <c r="AI8" s="182" t="s">
        <v>74</v>
      </c>
      <c r="AJ8" s="182" t="s">
        <v>74</v>
      </c>
      <c r="AK8" s="182" t="s">
        <v>74</v>
      </c>
      <c r="AL8" s="182" t="s">
        <v>74</v>
      </c>
      <c r="AM8" s="182" t="s">
        <v>74</v>
      </c>
      <c r="AN8" s="175" t="s">
        <v>66</v>
      </c>
      <c r="AO8" s="34" t="s">
        <v>72</v>
      </c>
      <c r="AP8" s="44" t="s">
        <v>72</v>
      </c>
      <c r="AQ8" s="220" t="s">
        <v>73</v>
      </c>
      <c r="AR8" s="35" t="s">
        <v>72</v>
      </c>
      <c r="AS8" s="30" t="s">
        <v>72</v>
      </c>
      <c r="AT8" s="30" t="s">
        <v>72</v>
      </c>
      <c r="AU8" s="31" t="s">
        <v>72</v>
      </c>
      <c r="AV8" s="30" t="s">
        <v>72</v>
      </c>
      <c r="AW8" s="32" t="s">
        <v>72</v>
      </c>
      <c r="AX8" s="209" t="s">
        <v>66</v>
      </c>
      <c r="AY8" s="26" t="s">
        <v>66</v>
      </c>
      <c r="AZ8" s="110" t="s">
        <v>75</v>
      </c>
      <c r="BA8" s="90">
        <f>COUNTIF(E8:AX8,"k")</f>
        <v>20</v>
      </c>
      <c r="BB8" s="91">
        <f>BA8*6</f>
        <v>120</v>
      </c>
      <c r="BC8" s="83" t="s">
        <v>70</v>
      </c>
      <c r="BD8" s="188"/>
      <c r="BE8" s="188"/>
    </row>
    <row r="9" spans="1:57" x14ac:dyDescent="0.25">
      <c r="A9" s="65"/>
      <c r="B9" s="5" t="s">
        <v>76</v>
      </c>
      <c r="C9" s="24"/>
      <c r="D9" s="206" t="s">
        <v>63</v>
      </c>
      <c r="E9" s="44" t="s">
        <v>72</v>
      </c>
      <c r="F9" s="35" t="s">
        <v>72</v>
      </c>
      <c r="G9" s="31" t="s">
        <v>72</v>
      </c>
      <c r="H9" s="31" t="s">
        <v>72</v>
      </c>
      <c r="I9" s="31" t="s">
        <v>72</v>
      </c>
      <c r="J9" s="31" t="s">
        <v>72</v>
      </c>
      <c r="K9" s="31" t="s">
        <v>72</v>
      </c>
      <c r="L9" s="175" t="s">
        <v>66</v>
      </c>
      <c r="M9" s="34" t="s">
        <v>72</v>
      </c>
      <c r="N9" s="44" t="s">
        <v>72</v>
      </c>
      <c r="O9" s="35" t="s">
        <v>72</v>
      </c>
      <c r="P9" s="31" t="s">
        <v>72</v>
      </c>
      <c r="Q9" s="31" t="s">
        <v>72</v>
      </c>
      <c r="R9" s="31" t="s">
        <v>72</v>
      </c>
      <c r="S9" s="31" t="s">
        <v>72</v>
      </c>
      <c r="T9" s="31" t="s">
        <v>72</v>
      </c>
      <c r="U9" s="220" t="s">
        <v>73</v>
      </c>
      <c r="V9" s="26" t="s">
        <v>66</v>
      </c>
      <c r="W9" s="28" t="s">
        <v>66</v>
      </c>
      <c r="X9" s="44" t="s">
        <v>72</v>
      </c>
      <c r="Y9" s="35" t="s">
        <v>72</v>
      </c>
      <c r="Z9" s="31" t="s">
        <v>72</v>
      </c>
      <c r="AA9" s="31" t="s">
        <v>72</v>
      </c>
      <c r="AB9" s="31" t="s">
        <v>72</v>
      </c>
      <c r="AC9" s="31" t="s">
        <v>72</v>
      </c>
      <c r="AD9" s="180" t="s">
        <v>66</v>
      </c>
      <c r="AE9" s="31" t="s">
        <v>72</v>
      </c>
      <c r="AF9" s="34" t="s">
        <v>72</v>
      </c>
      <c r="AG9" s="202" t="s">
        <v>72</v>
      </c>
      <c r="AH9" s="35" t="s">
        <v>72</v>
      </c>
      <c r="AI9" s="31" t="s">
        <v>72</v>
      </c>
      <c r="AJ9" s="31" t="s">
        <v>72</v>
      </c>
      <c r="AK9" s="31" t="s">
        <v>72</v>
      </c>
      <c r="AL9" s="31" t="s">
        <v>72</v>
      </c>
      <c r="AM9" s="175" t="s">
        <v>77</v>
      </c>
      <c r="AN9" s="175" t="s">
        <v>66</v>
      </c>
      <c r="AO9" s="34" t="s">
        <v>72</v>
      </c>
      <c r="AP9" s="44" t="s">
        <v>72</v>
      </c>
      <c r="AQ9" s="35" t="s">
        <v>72</v>
      </c>
      <c r="AR9" s="31" t="s">
        <v>72</v>
      </c>
      <c r="AS9" s="31" t="s">
        <v>72</v>
      </c>
      <c r="AT9" s="31" t="s">
        <v>72</v>
      </c>
      <c r="AU9" s="31" t="s">
        <v>72</v>
      </c>
      <c r="AV9" s="31" t="s">
        <v>72</v>
      </c>
      <c r="AW9" s="34" t="s">
        <v>72</v>
      </c>
      <c r="AX9" s="208" t="s">
        <v>66</v>
      </c>
      <c r="AY9" s="26" t="s">
        <v>66</v>
      </c>
      <c r="AZ9" s="214"/>
      <c r="BA9" s="92">
        <f>COUNTIF(D9:AX9,"AG")</f>
        <v>0</v>
      </c>
      <c r="BB9" s="111">
        <f>BA9*6+(COUNTIF(D9:AX9,"G")*3)</f>
        <v>0</v>
      </c>
      <c r="BC9" s="83"/>
      <c r="BD9" s="188"/>
      <c r="BE9" s="188"/>
    </row>
    <row r="10" spans="1:57" x14ac:dyDescent="0.25">
      <c r="A10" s="65"/>
      <c r="B10" s="5" t="s">
        <v>78</v>
      </c>
      <c r="C10" s="24"/>
      <c r="D10" s="206" t="s">
        <v>63</v>
      </c>
      <c r="E10" s="48" t="s">
        <v>79</v>
      </c>
      <c r="F10" s="47" t="s">
        <v>79</v>
      </c>
      <c r="G10" s="36" t="s">
        <v>79</v>
      </c>
      <c r="H10" s="36" t="s">
        <v>79</v>
      </c>
      <c r="I10" s="79" t="s">
        <v>79</v>
      </c>
      <c r="J10" s="79" t="s">
        <v>79</v>
      </c>
      <c r="K10" s="79" t="s">
        <v>79</v>
      </c>
      <c r="L10" s="175" t="s">
        <v>66</v>
      </c>
      <c r="M10" s="46" t="s">
        <v>79</v>
      </c>
      <c r="N10" s="48" t="s">
        <v>79</v>
      </c>
      <c r="O10" s="47" t="s">
        <v>79</v>
      </c>
      <c r="P10" s="36" t="s">
        <v>79</v>
      </c>
      <c r="Q10" s="36" t="s">
        <v>79</v>
      </c>
      <c r="R10" s="36" t="s">
        <v>79</v>
      </c>
      <c r="S10" s="36" t="s">
        <v>79</v>
      </c>
      <c r="T10" s="36" t="s">
        <v>79</v>
      </c>
      <c r="U10" s="36" t="s">
        <v>79</v>
      </c>
      <c r="V10" s="26" t="s">
        <v>66</v>
      </c>
      <c r="W10" s="28" t="s">
        <v>66</v>
      </c>
      <c r="X10" s="48" t="s">
        <v>79</v>
      </c>
      <c r="Y10" s="47" t="s">
        <v>79</v>
      </c>
      <c r="Z10" s="36" t="s">
        <v>79</v>
      </c>
      <c r="AA10" s="36" t="s">
        <v>79</v>
      </c>
      <c r="AB10" s="36" t="s">
        <v>79</v>
      </c>
      <c r="AC10" s="221" t="s">
        <v>80</v>
      </c>
      <c r="AD10" s="180" t="s">
        <v>66</v>
      </c>
      <c r="AE10" s="36" t="s">
        <v>79</v>
      </c>
      <c r="AF10" s="46" t="s">
        <v>79</v>
      </c>
      <c r="AG10" s="197" t="s">
        <v>79</v>
      </c>
      <c r="AH10" s="47" t="s">
        <v>79</v>
      </c>
      <c r="AI10" s="36" t="s">
        <v>79</v>
      </c>
      <c r="AJ10" s="36" t="s">
        <v>79</v>
      </c>
      <c r="AK10" s="36" t="s">
        <v>81</v>
      </c>
      <c r="AL10" s="36" t="s">
        <v>79</v>
      </c>
      <c r="AM10" s="36" t="s">
        <v>79</v>
      </c>
      <c r="AN10" s="175" t="s">
        <v>66</v>
      </c>
      <c r="AO10" s="46" t="s">
        <v>79</v>
      </c>
      <c r="AP10" s="48" t="s">
        <v>79</v>
      </c>
      <c r="AQ10" s="208" t="s">
        <v>82</v>
      </c>
      <c r="AR10" s="36" t="s">
        <v>79</v>
      </c>
      <c r="AS10" s="36" t="s">
        <v>79</v>
      </c>
      <c r="AT10" s="36" t="s">
        <v>79</v>
      </c>
      <c r="AU10" s="36" t="s">
        <v>79</v>
      </c>
      <c r="AV10" s="36" t="s">
        <v>79</v>
      </c>
      <c r="AW10" s="46" t="s">
        <v>79</v>
      </c>
      <c r="AX10" s="208" t="s">
        <v>66</v>
      </c>
      <c r="AY10" s="26" t="s">
        <v>66</v>
      </c>
      <c r="AZ10" s="215" t="s">
        <v>83</v>
      </c>
      <c r="BA10" s="92">
        <f>COUNTIF(D10:AX10,"A")</f>
        <v>37</v>
      </c>
      <c r="BB10" s="111">
        <f>BA10*3</f>
        <v>111</v>
      </c>
      <c r="BC10" s="83" t="s">
        <v>108</v>
      </c>
      <c r="BD10" s="188"/>
      <c r="BE10" s="82" t="s">
        <v>85</v>
      </c>
    </row>
    <row r="11" spans="1:57" ht="14.4" thickBot="1" x14ac:dyDescent="0.3">
      <c r="A11" s="65"/>
      <c r="B11" s="5" t="s">
        <v>86</v>
      </c>
      <c r="C11" s="66"/>
      <c r="D11" s="206" t="s">
        <v>63</v>
      </c>
      <c r="E11" s="204" t="s">
        <v>65</v>
      </c>
      <c r="F11" s="19" t="s">
        <v>65</v>
      </c>
      <c r="G11" s="19" t="s">
        <v>65</v>
      </c>
      <c r="H11" s="19" t="s">
        <v>65</v>
      </c>
      <c r="I11" s="19" t="s">
        <v>65</v>
      </c>
      <c r="J11" s="19" t="s">
        <v>65</v>
      </c>
      <c r="K11" s="19" t="s">
        <v>65</v>
      </c>
      <c r="L11" s="177" t="s">
        <v>66</v>
      </c>
      <c r="M11" s="199" t="s">
        <v>65</v>
      </c>
      <c r="N11" s="204" t="s">
        <v>65</v>
      </c>
      <c r="O11" s="27" t="s">
        <v>65</v>
      </c>
      <c r="P11" s="19" t="s">
        <v>65</v>
      </c>
      <c r="Q11" s="19" t="s">
        <v>65</v>
      </c>
      <c r="R11" s="19" t="s">
        <v>65</v>
      </c>
      <c r="S11" s="19" t="s">
        <v>65</v>
      </c>
      <c r="T11" s="19" t="s">
        <v>65</v>
      </c>
      <c r="U11" s="19" t="s">
        <v>65</v>
      </c>
      <c r="V11" s="29" t="s">
        <v>66</v>
      </c>
      <c r="W11" s="45" t="s">
        <v>66</v>
      </c>
      <c r="X11" s="204" t="s">
        <v>65</v>
      </c>
      <c r="Y11" s="27" t="s">
        <v>65</v>
      </c>
      <c r="Z11" s="19" t="s">
        <v>65</v>
      </c>
      <c r="AA11" s="19" t="s">
        <v>65</v>
      </c>
      <c r="AB11" s="19" t="s">
        <v>65</v>
      </c>
      <c r="AC11" s="19" t="s">
        <v>65</v>
      </c>
      <c r="AD11" s="181" t="s">
        <v>66</v>
      </c>
      <c r="AE11" s="19" t="s">
        <v>65</v>
      </c>
      <c r="AF11" s="20" t="s">
        <v>65</v>
      </c>
      <c r="AG11" s="203" t="s">
        <v>65</v>
      </c>
      <c r="AH11" s="27" t="s">
        <v>65</v>
      </c>
      <c r="AI11" s="19" t="s">
        <v>65</v>
      </c>
      <c r="AJ11" s="178" t="s">
        <v>64</v>
      </c>
      <c r="AK11" s="177" t="s">
        <v>87</v>
      </c>
      <c r="AL11" s="19" t="s">
        <v>65</v>
      </c>
      <c r="AM11" s="19" t="s">
        <v>65</v>
      </c>
      <c r="AN11" s="177" t="s">
        <v>66</v>
      </c>
      <c r="AO11" s="20" t="s">
        <v>65</v>
      </c>
      <c r="AP11" s="179" t="s">
        <v>65</v>
      </c>
      <c r="AQ11" s="207" t="s">
        <v>66</v>
      </c>
      <c r="AR11" s="19" t="s">
        <v>65</v>
      </c>
      <c r="AS11" s="19" t="s">
        <v>65</v>
      </c>
      <c r="AT11" s="19" t="s">
        <v>65</v>
      </c>
      <c r="AU11" s="19" t="s">
        <v>65</v>
      </c>
      <c r="AV11" s="43" t="s">
        <v>72</v>
      </c>
      <c r="AW11" s="200" t="s">
        <v>72</v>
      </c>
      <c r="AX11" s="205" t="s">
        <v>66</v>
      </c>
      <c r="AY11" s="26" t="s">
        <v>66</v>
      </c>
      <c r="AZ11" s="81" t="s">
        <v>69</v>
      </c>
      <c r="BA11" s="90">
        <f>COUNTIF(E11:AX11,"G")</f>
        <v>35</v>
      </c>
      <c r="BB11" s="112">
        <f>BA11*6</f>
        <v>210</v>
      </c>
      <c r="BC11" s="83" t="s">
        <v>70</v>
      </c>
      <c r="BD11" s="188"/>
      <c r="BE11" s="188"/>
    </row>
    <row r="12" spans="1:57" ht="15" thickTop="1" thickBot="1" x14ac:dyDescent="0.3">
      <c r="A12" s="58"/>
      <c r="B12" s="59"/>
      <c r="C12" s="59"/>
      <c r="D12" s="59"/>
      <c r="E12" s="57"/>
      <c r="F12" s="57"/>
      <c r="G12" s="57"/>
      <c r="H12" s="57"/>
      <c r="I12" s="57"/>
      <c r="J12" s="57"/>
      <c r="K12" s="56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95" t="s">
        <v>38</v>
      </c>
      <c r="BA12" s="106">
        <f>SUM(BA6:BA11)</f>
        <v>185</v>
      </c>
      <c r="BB12" s="107">
        <f>SUM(BB7:BB11)</f>
        <v>645</v>
      </c>
      <c r="BC12" s="82"/>
      <c r="BD12" s="188"/>
      <c r="BE12" s="188"/>
    </row>
    <row r="13" spans="1:57" ht="16.95" customHeight="1" x14ac:dyDescent="0.45">
      <c r="A13" s="188"/>
      <c r="B13" s="38"/>
      <c r="C13" s="38"/>
      <c r="D13" s="38"/>
      <c r="E13" s="39"/>
      <c r="F13" s="38"/>
      <c r="G13" s="38"/>
      <c r="H13" s="38"/>
      <c r="I13" s="188"/>
      <c r="J13" s="188"/>
      <c r="K13" s="222"/>
      <c r="L13" s="222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8"/>
      <c r="AB13" s="188"/>
      <c r="AC13" s="188"/>
      <c r="AD13" s="188" t="s">
        <v>91</v>
      </c>
      <c r="AE13" s="188"/>
      <c r="AF13" s="188"/>
      <c r="AG13" s="188"/>
      <c r="AH13" s="188"/>
      <c r="AI13" s="188"/>
      <c r="AJ13" s="188"/>
      <c r="AK13" s="188"/>
      <c r="AL13" s="188"/>
      <c r="AM13" s="188"/>
      <c r="AN13" s="188"/>
      <c r="AO13" s="188"/>
      <c r="AP13" s="188"/>
      <c r="AQ13" s="188"/>
      <c r="AR13" s="188"/>
      <c r="AS13" s="188"/>
      <c r="AT13" s="188"/>
      <c r="AU13" s="188"/>
      <c r="AV13" s="188"/>
      <c r="AW13" s="188"/>
      <c r="AX13" s="188"/>
      <c r="AY13" s="188"/>
      <c r="AZ13" s="223"/>
      <c r="BA13" s="223"/>
      <c r="BB13" s="223"/>
      <c r="BC13" s="188"/>
      <c r="BD13" s="188"/>
      <c r="BE13" s="188"/>
    </row>
    <row r="14" spans="1:57" x14ac:dyDescent="0.25">
      <c r="A14" s="188"/>
      <c r="B14" s="188"/>
      <c r="C14" s="188"/>
      <c r="D14" s="40" t="s">
        <v>107</v>
      </c>
      <c r="E14" s="41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188"/>
      <c r="Q14" s="188"/>
      <c r="R14" s="188"/>
      <c r="S14" s="188"/>
      <c r="T14" s="188"/>
      <c r="U14" s="188"/>
      <c r="V14" s="188"/>
      <c r="W14" s="188"/>
      <c r="X14" s="188"/>
      <c r="Y14" s="188"/>
      <c r="Z14" s="188"/>
      <c r="AA14" s="188"/>
      <c r="AB14" s="188"/>
      <c r="AC14" s="188"/>
      <c r="AD14" s="188"/>
      <c r="AE14" s="188"/>
      <c r="AF14" s="188"/>
      <c r="AG14" s="188"/>
      <c r="AH14" s="188"/>
      <c r="AI14" s="188"/>
      <c r="AJ14" s="188"/>
      <c r="AK14" s="188"/>
      <c r="AL14" s="188"/>
      <c r="AM14" s="188"/>
      <c r="AN14" s="188"/>
      <c r="AO14" s="188"/>
      <c r="AP14" s="188"/>
      <c r="AQ14" s="188"/>
      <c r="AR14" s="188"/>
      <c r="AS14" s="188"/>
      <c r="AT14" s="188"/>
      <c r="AU14" s="188"/>
      <c r="AV14" s="188"/>
      <c r="AW14" s="188"/>
      <c r="AX14" s="188"/>
      <c r="AY14" s="188"/>
      <c r="AZ14" s="224"/>
      <c r="BA14" s="223"/>
      <c r="BB14" s="223"/>
      <c r="BC14" s="188"/>
      <c r="BD14" s="188"/>
      <c r="BE14" s="188"/>
    </row>
    <row r="15" spans="1:57" ht="17.399999999999999" x14ac:dyDescent="0.3">
      <c r="A15" s="60"/>
      <c r="B15" s="101"/>
      <c r="C15" s="99"/>
      <c r="D15" s="51" t="s">
        <v>92</v>
      </c>
      <c r="E15" s="18"/>
      <c r="F15" s="10"/>
      <c r="G15" s="10"/>
      <c r="H15" s="11"/>
      <c r="I15" s="229"/>
      <c r="J15" s="229"/>
      <c r="K15" s="254" t="s">
        <v>42</v>
      </c>
      <c r="L15" s="255"/>
      <c r="M15" s="255"/>
      <c r="N15" s="255"/>
      <c r="O15" s="255"/>
      <c r="P15" s="255"/>
      <c r="Q15" s="255"/>
      <c r="R15" s="255"/>
      <c r="S15" s="255"/>
      <c r="T15" s="255"/>
      <c r="U15" s="255"/>
      <c r="V15" s="12"/>
      <c r="W15" s="10"/>
      <c r="X15" s="10"/>
      <c r="Y15" s="10"/>
      <c r="Z15" s="10"/>
      <c r="AA15" s="10"/>
      <c r="AB15" s="10"/>
      <c r="AC15" s="11"/>
      <c r="AD15" s="11"/>
      <c r="AE15" s="10"/>
      <c r="AF15" s="13"/>
      <c r="AG15" s="12"/>
      <c r="AH15" s="10"/>
      <c r="AI15" s="10"/>
      <c r="AJ15" s="13"/>
      <c r="AK15" s="13"/>
      <c r="AL15" s="12"/>
      <c r="AM15" s="10"/>
      <c r="AN15" s="10"/>
      <c r="AO15" s="10"/>
      <c r="AP15" s="10"/>
      <c r="AQ15" s="10"/>
      <c r="AR15" s="10"/>
      <c r="AS15" s="11"/>
      <c r="AT15" s="10"/>
      <c r="AU15" s="13"/>
      <c r="AV15" s="12"/>
      <c r="AW15" s="12"/>
      <c r="AX15" s="12"/>
      <c r="AY15" s="14"/>
      <c r="AZ15" s="85"/>
      <c r="BA15" s="86"/>
      <c r="BB15" s="87"/>
      <c r="BC15" s="188"/>
      <c r="BD15" s="188"/>
      <c r="BE15" s="188"/>
    </row>
    <row r="16" spans="1:57" x14ac:dyDescent="0.25">
      <c r="A16" s="100" t="s">
        <v>43</v>
      </c>
      <c r="B16" s="52"/>
      <c r="C16" s="109"/>
      <c r="D16" s="68">
        <v>34</v>
      </c>
      <c r="E16" s="68">
        <v>35</v>
      </c>
      <c r="F16" s="68">
        <v>36</v>
      </c>
      <c r="G16" s="68">
        <v>37</v>
      </c>
      <c r="H16" s="68">
        <v>38</v>
      </c>
      <c r="I16" s="68">
        <v>39</v>
      </c>
      <c r="J16" s="68">
        <v>40</v>
      </c>
      <c r="K16" s="68">
        <v>41</v>
      </c>
      <c r="L16" s="68">
        <v>42</v>
      </c>
      <c r="M16" s="68">
        <v>43</v>
      </c>
      <c r="N16" s="68">
        <v>44</v>
      </c>
      <c r="O16" s="68">
        <v>45</v>
      </c>
      <c r="P16" s="68">
        <v>46</v>
      </c>
      <c r="Q16" s="68">
        <v>47</v>
      </c>
      <c r="R16" s="68">
        <v>48</v>
      </c>
      <c r="S16" s="68">
        <v>49</v>
      </c>
      <c r="T16" s="68">
        <v>50</v>
      </c>
      <c r="U16" s="68">
        <v>51</v>
      </c>
      <c r="V16" s="68">
        <v>52</v>
      </c>
      <c r="W16" s="68">
        <v>1</v>
      </c>
      <c r="X16" s="68">
        <v>2</v>
      </c>
      <c r="Y16" s="68">
        <v>3</v>
      </c>
      <c r="Z16" s="68">
        <v>4</v>
      </c>
      <c r="AA16" s="68">
        <v>5</v>
      </c>
      <c r="AB16" s="68">
        <v>6</v>
      </c>
      <c r="AC16" s="68">
        <v>7</v>
      </c>
      <c r="AD16" s="68">
        <v>8</v>
      </c>
      <c r="AE16" s="68">
        <v>9</v>
      </c>
      <c r="AF16" s="68">
        <v>10</v>
      </c>
      <c r="AG16" s="68">
        <v>11</v>
      </c>
      <c r="AH16" s="68">
        <v>12</v>
      </c>
      <c r="AI16" s="68">
        <v>13</v>
      </c>
      <c r="AJ16" s="68">
        <v>14</v>
      </c>
      <c r="AK16" s="68">
        <v>15</v>
      </c>
      <c r="AL16" s="68">
        <v>16</v>
      </c>
      <c r="AM16" s="68">
        <v>17</v>
      </c>
      <c r="AN16" s="68">
        <v>18</v>
      </c>
      <c r="AO16" s="68">
        <v>19</v>
      </c>
      <c r="AP16" s="68">
        <v>20</v>
      </c>
      <c r="AQ16" s="68">
        <v>21</v>
      </c>
      <c r="AR16" s="68">
        <v>22</v>
      </c>
      <c r="AS16" s="68">
        <v>23</v>
      </c>
      <c r="AT16" s="68">
        <v>24</v>
      </c>
      <c r="AU16" s="68">
        <v>25</v>
      </c>
      <c r="AV16" s="68">
        <v>26</v>
      </c>
      <c r="AW16" s="68">
        <v>27</v>
      </c>
      <c r="AX16" s="68">
        <v>28</v>
      </c>
      <c r="AY16" s="68">
        <v>29</v>
      </c>
      <c r="AZ16" s="85"/>
      <c r="BA16" s="86"/>
      <c r="BB16" s="88"/>
      <c r="BC16" s="82"/>
      <c r="BD16" s="188"/>
      <c r="BE16" s="188"/>
    </row>
    <row r="17" spans="1:60" ht="14.4" thickBot="1" x14ac:dyDescent="0.3">
      <c r="A17" s="1" t="s">
        <v>44</v>
      </c>
      <c r="B17" s="5"/>
      <c r="C17" s="7"/>
      <c r="D17" s="69" t="s">
        <v>45</v>
      </c>
      <c r="E17" s="69" t="s">
        <v>45</v>
      </c>
      <c r="F17" s="70" t="s">
        <v>46</v>
      </c>
      <c r="G17" s="70" t="s">
        <v>46</v>
      </c>
      <c r="H17" s="70" t="s">
        <v>46</v>
      </c>
      <c r="I17" s="71" t="s">
        <v>46</v>
      </c>
      <c r="J17" s="72" t="s">
        <v>47</v>
      </c>
      <c r="K17" s="72" t="s">
        <v>47</v>
      </c>
      <c r="L17" s="72" t="s">
        <v>47</v>
      </c>
      <c r="M17" s="73" t="s">
        <v>47</v>
      </c>
      <c r="N17" s="74" t="s">
        <v>48</v>
      </c>
      <c r="O17" s="74" t="s">
        <v>48</v>
      </c>
      <c r="P17" s="74" t="s">
        <v>48</v>
      </c>
      <c r="Q17" s="74" t="s">
        <v>48</v>
      </c>
      <c r="R17" s="75" t="s">
        <v>48</v>
      </c>
      <c r="S17" s="76" t="s">
        <v>49</v>
      </c>
      <c r="T17" s="72" t="s">
        <v>49</v>
      </c>
      <c r="U17" s="72" t="s">
        <v>49</v>
      </c>
      <c r="V17" s="72" t="s">
        <v>49</v>
      </c>
      <c r="W17" s="189" t="s">
        <v>50</v>
      </c>
      <c r="X17" s="77" t="s">
        <v>50</v>
      </c>
      <c r="Y17" s="74" t="s">
        <v>50</v>
      </c>
      <c r="Z17" s="74" t="s">
        <v>50</v>
      </c>
      <c r="AA17" s="74" t="s">
        <v>50</v>
      </c>
      <c r="AB17" s="72" t="s">
        <v>51</v>
      </c>
      <c r="AC17" s="72" t="s">
        <v>51</v>
      </c>
      <c r="AD17" s="72" t="s">
        <v>51</v>
      </c>
      <c r="AE17" s="72" t="s">
        <v>51</v>
      </c>
      <c r="AF17" s="75" t="s">
        <v>52</v>
      </c>
      <c r="AG17" s="74" t="s">
        <v>52</v>
      </c>
      <c r="AH17" s="74" t="s">
        <v>52</v>
      </c>
      <c r="AI17" s="74" t="s">
        <v>52</v>
      </c>
      <c r="AJ17" s="72" t="s">
        <v>53</v>
      </c>
      <c r="AK17" s="72" t="s">
        <v>53</v>
      </c>
      <c r="AL17" s="72" t="s">
        <v>53</v>
      </c>
      <c r="AM17" s="76" t="s">
        <v>53</v>
      </c>
      <c r="AN17" s="74" t="s">
        <v>54</v>
      </c>
      <c r="AO17" s="74" t="s">
        <v>54</v>
      </c>
      <c r="AP17" s="74" t="s">
        <v>54</v>
      </c>
      <c r="AQ17" s="74" t="s">
        <v>54</v>
      </c>
      <c r="AR17" s="74" t="s">
        <v>54</v>
      </c>
      <c r="AS17" s="76" t="s">
        <v>55</v>
      </c>
      <c r="AT17" s="72" t="s">
        <v>55</v>
      </c>
      <c r="AU17" s="72" t="s">
        <v>55</v>
      </c>
      <c r="AV17" s="72" t="s">
        <v>55</v>
      </c>
      <c r="AW17" s="75" t="s">
        <v>56</v>
      </c>
      <c r="AX17" s="75" t="s">
        <v>56</v>
      </c>
      <c r="AY17" s="190" t="s">
        <v>56</v>
      </c>
      <c r="AZ17" s="85"/>
      <c r="BA17" s="96" t="s">
        <v>57</v>
      </c>
      <c r="BB17" s="96" t="s">
        <v>58</v>
      </c>
      <c r="BC17" s="82"/>
      <c r="BD17" s="188"/>
      <c r="BE17" s="188"/>
      <c r="BF17" s="188"/>
      <c r="BG17" s="188"/>
      <c r="BH17" s="188"/>
    </row>
    <row r="18" spans="1:60" ht="14.4" thickTop="1" x14ac:dyDescent="0.25">
      <c r="A18" s="1" t="s">
        <v>59</v>
      </c>
      <c r="B18" s="5"/>
      <c r="C18" s="8"/>
      <c r="D18" s="191">
        <v>23</v>
      </c>
      <c r="E18" s="192">
        <v>30</v>
      </c>
      <c r="F18" s="193">
        <v>6</v>
      </c>
      <c r="G18" s="193">
        <v>13</v>
      </c>
      <c r="H18" s="193">
        <v>20</v>
      </c>
      <c r="I18" s="193">
        <v>27</v>
      </c>
      <c r="J18" s="193">
        <v>4</v>
      </c>
      <c r="K18" s="193">
        <v>11</v>
      </c>
      <c r="L18" s="193">
        <v>18</v>
      </c>
      <c r="M18" s="194">
        <v>25</v>
      </c>
      <c r="N18" s="195">
        <v>1</v>
      </c>
      <c r="O18" s="193">
        <v>8</v>
      </c>
      <c r="P18" s="193">
        <v>15</v>
      </c>
      <c r="Q18" s="193">
        <v>22</v>
      </c>
      <c r="R18" s="193">
        <v>29</v>
      </c>
      <c r="S18" s="193">
        <v>6</v>
      </c>
      <c r="T18" s="193">
        <v>13</v>
      </c>
      <c r="U18" s="193">
        <v>20</v>
      </c>
      <c r="V18" s="193">
        <v>27</v>
      </c>
      <c r="W18" s="194">
        <v>3</v>
      </c>
      <c r="X18" s="195">
        <v>10</v>
      </c>
      <c r="Y18" s="193">
        <v>17</v>
      </c>
      <c r="Z18" s="193">
        <v>24</v>
      </c>
      <c r="AA18" s="193">
        <v>31</v>
      </c>
      <c r="AB18" s="193">
        <v>7</v>
      </c>
      <c r="AC18" s="193">
        <v>14</v>
      </c>
      <c r="AD18" s="193">
        <v>21</v>
      </c>
      <c r="AE18" s="193">
        <v>28</v>
      </c>
      <c r="AF18" s="194">
        <v>7</v>
      </c>
      <c r="AG18" s="196">
        <v>14</v>
      </c>
      <c r="AH18" s="193">
        <v>21</v>
      </c>
      <c r="AI18" s="193">
        <v>28</v>
      </c>
      <c r="AJ18" s="193">
        <v>4</v>
      </c>
      <c r="AK18" s="193">
        <v>11</v>
      </c>
      <c r="AL18" s="193">
        <v>18</v>
      </c>
      <c r="AM18" s="193">
        <v>25</v>
      </c>
      <c r="AN18" s="193">
        <v>2</v>
      </c>
      <c r="AO18" s="194">
        <v>9</v>
      </c>
      <c r="AP18" s="195">
        <v>16</v>
      </c>
      <c r="AQ18" s="193">
        <v>23</v>
      </c>
      <c r="AR18" s="193">
        <v>30</v>
      </c>
      <c r="AS18" s="193">
        <v>6</v>
      </c>
      <c r="AT18" s="193">
        <v>13</v>
      </c>
      <c r="AU18" s="193">
        <v>20</v>
      </c>
      <c r="AV18" s="193">
        <v>27</v>
      </c>
      <c r="AW18" s="194">
        <v>4</v>
      </c>
      <c r="AX18" s="21">
        <v>13</v>
      </c>
      <c r="AY18" s="25">
        <v>20</v>
      </c>
      <c r="AZ18" s="98" t="s">
        <v>60</v>
      </c>
      <c r="BA18" s="90">
        <f>COUNTIF(E19:AX23,"x")</f>
        <v>59</v>
      </c>
      <c r="BB18" s="91">
        <f>BA18*8</f>
        <v>472</v>
      </c>
      <c r="BC18" s="82" t="s">
        <v>61</v>
      </c>
      <c r="BD18" s="188"/>
      <c r="BE18" s="188"/>
      <c r="BF18" s="188"/>
      <c r="BG18" s="188"/>
      <c r="BH18" s="188"/>
    </row>
    <row r="19" spans="1:60" x14ac:dyDescent="0.25">
      <c r="A19" s="2"/>
      <c r="B19" s="49" t="s">
        <v>62</v>
      </c>
      <c r="C19" s="22"/>
      <c r="D19" s="206" t="s">
        <v>63</v>
      </c>
      <c r="E19" s="17" t="s">
        <v>64</v>
      </c>
      <c r="F19" s="25" t="s">
        <v>65</v>
      </c>
      <c r="G19" s="25" t="s">
        <v>64</v>
      </c>
      <c r="H19" s="25" t="s">
        <v>65</v>
      </c>
      <c r="I19" s="25" t="s">
        <v>65</v>
      </c>
      <c r="J19" s="25" t="s">
        <v>65</v>
      </c>
      <c r="K19" s="25" t="s">
        <v>65</v>
      </c>
      <c r="L19" s="175" t="s">
        <v>66</v>
      </c>
      <c r="M19" s="198" t="s">
        <v>65</v>
      </c>
      <c r="N19" s="17" t="s">
        <v>65</v>
      </c>
      <c r="O19" s="21" t="s">
        <v>65</v>
      </c>
      <c r="P19" s="21" t="s">
        <v>65</v>
      </c>
      <c r="Q19" s="25" t="s">
        <v>65</v>
      </c>
      <c r="R19" s="25" t="s">
        <v>65</v>
      </c>
      <c r="S19" s="25" t="s">
        <v>65</v>
      </c>
      <c r="T19" s="25" t="s">
        <v>65</v>
      </c>
      <c r="U19" s="25" t="s">
        <v>65</v>
      </c>
      <c r="V19" s="26" t="s">
        <v>66</v>
      </c>
      <c r="W19" s="28" t="s">
        <v>66</v>
      </c>
      <c r="X19" s="17" t="s">
        <v>65</v>
      </c>
      <c r="Y19" s="21" t="s">
        <v>65</v>
      </c>
      <c r="Z19" s="25" t="s">
        <v>65</v>
      </c>
      <c r="AA19" s="25" t="s">
        <v>65</v>
      </c>
      <c r="AB19" s="25" t="s">
        <v>65</v>
      </c>
      <c r="AC19" s="25" t="s">
        <v>65</v>
      </c>
      <c r="AD19" s="180" t="s">
        <v>66</v>
      </c>
      <c r="AE19" s="25" t="s">
        <v>65</v>
      </c>
      <c r="AF19" s="16" t="s">
        <v>65</v>
      </c>
      <c r="AG19" s="201" t="s">
        <v>65</v>
      </c>
      <c r="AH19" s="21" t="s">
        <v>65</v>
      </c>
      <c r="AI19" s="25" t="s">
        <v>65</v>
      </c>
      <c r="AJ19" s="21" t="s">
        <v>65</v>
      </c>
      <c r="AK19" s="21" t="s">
        <v>65</v>
      </c>
      <c r="AL19" s="175" t="s">
        <v>67</v>
      </c>
      <c r="AM19" s="25" t="s">
        <v>65</v>
      </c>
      <c r="AN19" s="175" t="s">
        <v>66</v>
      </c>
      <c r="AO19" s="16" t="s">
        <v>65</v>
      </c>
      <c r="AP19" s="17" t="s">
        <v>65</v>
      </c>
      <c r="AQ19" s="21" t="s">
        <v>65</v>
      </c>
      <c r="AR19" s="21" t="s">
        <v>65</v>
      </c>
      <c r="AS19" s="175" t="s">
        <v>68</v>
      </c>
      <c r="AT19" s="25" t="s">
        <v>65</v>
      </c>
      <c r="AU19" s="25" t="s">
        <v>65</v>
      </c>
      <c r="AV19" s="31" t="s">
        <v>72</v>
      </c>
      <c r="AW19" s="34" t="s">
        <v>72</v>
      </c>
      <c r="AX19" s="175" t="s">
        <v>66</v>
      </c>
      <c r="AY19" s="26" t="s">
        <v>66</v>
      </c>
      <c r="AZ19" s="81" t="s">
        <v>69</v>
      </c>
      <c r="BA19" s="90">
        <f>COUNTIF(E19:AX19,"G")</f>
        <v>34</v>
      </c>
      <c r="BB19" s="91">
        <f>BA19*6</f>
        <v>204</v>
      </c>
      <c r="BC19" s="82" t="s">
        <v>70</v>
      </c>
      <c r="BD19" s="188"/>
      <c r="BE19" s="188"/>
      <c r="BF19" s="188"/>
      <c r="BG19" s="188"/>
      <c r="BH19" s="188"/>
    </row>
    <row r="20" spans="1:60" x14ac:dyDescent="0.25">
      <c r="A20" s="15"/>
      <c r="B20" s="50" t="s">
        <v>71</v>
      </c>
      <c r="C20" s="23"/>
      <c r="D20" s="206" t="s">
        <v>63</v>
      </c>
      <c r="E20" s="67" t="s">
        <v>72</v>
      </c>
      <c r="F20" s="35" t="s">
        <v>72</v>
      </c>
      <c r="G20" s="30" t="s">
        <v>72</v>
      </c>
      <c r="H20" s="30" t="s">
        <v>72</v>
      </c>
      <c r="I20" s="30" t="s">
        <v>72</v>
      </c>
      <c r="J20" s="30" t="s">
        <v>72</v>
      </c>
      <c r="K20" s="220" t="s">
        <v>73</v>
      </c>
      <c r="L20" s="176" t="s">
        <v>66</v>
      </c>
      <c r="M20" s="34" t="s">
        <v>72</v>
      </c>
      <c r="N20" s="44" t="s">
        <v>72</v>
      </c>
      <c r="O20" s="35" t="s">
        <v>72</v>
      </c>
      <c r="P20" s="210" t="s">
        <v>74</v>
      </c>
      <c r="Q20" s="182" t="s">
        <v>74</v>
      </c>
      <c r="R20" s="182" t="s">
        <v>74</v>
      </c>
      <c r="S20" s="182" t="s">
        <v>74</v>
      </c>
      <c r="T20" s="182" t="s">
        <v>74</v>
      </c>
      <c r="U20" s="182" t="s">
        <v>74</v>
      </c>
      <c r="V20" s="26" t="s">
        <v>66</v>
      </c>
      <c r="W20" s="28" t="s">
        <v>66</v>
      </c>
      <c r="X20" s="211" t="s">
        <v>74</v>
      </c>
      <c r="Y20" s="184" t="s">
        <v>74</v>
      </c>
      <c r="Z20" s="182" t="s">
        <v>74</v>
      </c>
      <c r="AA20" s="182" t="s">
        <v>74</v>
      </c>
      <c r="AB20" s="182" t="s">
        <v>74</v>
      </c>
      <c r="AC20" s="182" t="s">
        <v>74</v>
      </c>
      <c r="AD20" s="180" t="s">
        <v>66</v>
      </c>
      <c r="AE20" s="25"/>
      <c r="AF20" s="183" t="s">
        <v>74</v>
      </c>
      <c r="AG20" s="212" t="s">
        <v>74</v>
      </c>
      <c r="AH20" s="184" t="s">
        <v>74</v>
      </c>
      <c r="AI20" s="182" t="s">
        <v>74</v>
      </c>
      <c r="AJ20" s="182" t="s">
        <v>74</v>
      </c>
      <c r="AK20" s="182" t="s">
        <v>74</v>
      </c>
      <c r="AL20" s="182" t="s">
        <v>74</v>
      </c>
      <c r="AM20" s="182" t="s">
        <v>74</v>
      </c>
      <c r="AN20" s="175" t="s">
        <v>66</v>
      </c>
      <c r="AO20" s="34" t="s">
        <v>72</v>
      </c>
      <c r="AP20" s="220" t="s">
        <v>73</v>
      </c>
      <c r="AQ20" s="35" t="s">
        <v>72</v>
      </c>
      <c r="AR20" s="35" t="s">
        <v>72</v>
      </c>
      <c r="AS20" s="30" t="s">
        <v>72</v>
      </c>
      <c r="AT20" s="30" t="s">
        <v>72</v>
      </c>
      <c r="AU20" s="31" t="s">
        <v>72</v>
      </c>
      <c r="AV20" s="30" t="s">
        <v>72</v>
      </c>
      <c r="AW20" s="32" t="s">
        <v>72</v>
      </c>
      <c r="AX20" s="176" t="s">
        <v>66</v>
      </c>
      <c r="AY20" s="26" t="s">
        <v>66</v>
      </c>
      <c r="AZ20" s="110" t="s">
        <v>75</v>
      </c>
      <c r="BA20" s="90">
        <f>COUNTIF(E20:AX20,"k")</f>
        <v>20</v>
      </c>
      <c r="BB20" s="91">
        <f>BA20*4.5</f>
        <v>90</v>
      </c>
      <c r="BC20" s="83" t="s">
        <v>109</v>
      </c>
      <c r="BD20" s="188" t="s">
        <v>110</v>
      </c>
      <c r="BE20" s="188"/>
      <c r="BF20" s="188"/>
      <c r="BG20" s="188"/>
      <c r="BH20" s="188"/>
    </row>
    <row r="21" spans="1:60" x14ac:dyDescent="0.25">
      <c r="A21" s="3"/>
      <c r="B21" s="5" t="s">
        <v>76</v>
      </c>
      <c r="C21" s="24"/>
      <c r="D21" s="206" t="s">
        <v>63</v>
      </c>
      <c r="E21" s="44" t="s">
        <v>72</v>
      </c>
      <c r="F21" s="35" t="s">
        <v>72</v>
      </c>
      <c r="G21" s="31" t="s">
        <v>72</v>
      </c>
      <c r="H21" s="31" t="s">
        <v>72</v>
      </c>
      <c r="I21" s="31" t="s">
        <v>72</v>
      </c>
      <c r="J21" s="31" t="s">
        <v>72</v>
      </c>
      <c r="K21" s="31" t="s">
        <v>72</v>
      </c>
      <c r="L21" s="175" t="s">
        <v>66</v>
      </c>
      <c r="M21" s="34" t="s">
        <v>72</v>
      </c>
      <c r="N21" s="44" t="s">
        <v>72</v>
      </c>
      <c r="O21" s="35" t="s">
        <v>72</v>
      </c>
      <c r="P21" s="31" t="s">
        <v>72</v>
      </c>
      <c r="Q21" s="31" t="s">
        <v>72</v>
      </c>
      <c r="R21" s="31" t="s">
        <v>72</v>
      </c>
      <c r="S21" s="31" t="s">
        <v>72</v>
      </c>
      <c r="T21" s="31" t="s">
        <v>72</v>
      </c>
      <c r="U21" s="220" t="s">
        <v>73</v>
      </c>
      <c r="V21" s="26" t="s">
        <v>66</v>
      </c>
      <c r="W21" s="28" t="s">
        <v>66</v>
      </c>
      <c r="X21" s="44" t="s">
        <v>72</v>
      </c>
      <c r="Y21" s="35" t="s">
        <v>72</v>
      </c>
      <c r="Z21" s="31" t="s">
        <v>72</v>
      </c>
      <c r="AA21" s="31" t="s">
        <v>72</v>
      </c>
      <c r="AB21" s="31" t="s">
        <v>72</v>
      </c>
      <c r="AC21" s="31" t="s">
        <v>72</v>
      </c>
      <c r="AD21" s="180" t="s">
        <v>66</v>
      </c>
      <c r="AE21" s="31" t="s">
        <v>72</v>
      </c>
      <c r="AF21" s="34" t="s">
        <v>72</v>
      </c>
      <c r="AG21" s="202" t="s">
        <v>72</v>
      </c>
      <c r="AH21" s="35" t="s">
        <v>72</v>
      </c>
      <c r="AI21" s="31" t="s">
        <v>72</v>
      </c>
      <c r="AJ21" s="31" t="s">
        <v>72</v>
      </c>
      <c r="AK21" s="31" t="s">
        <v>72</v>
      </c>
      <c r="AL21" s="31" t="s">
        <v>72</v>
      </c>
      <c r="AM21" s="175" t="s">
        <v>77</v>
      </c>
      <c r="AN21" s="175" t="s">
        <v>66</v>
      </c>
      <c r="AO21" s="34" t="s">
        <v>72</v>
      </c>
      <c r="AP21" s="44" t="s">
        <v>72</v>
      </c>
      <c r="AQ21" s="35" t="s">
        <v>72</v>
      </c>
      <c r="AR21" s="31" t="s">
        <v>72</v>
      </c>
      <c r="AS21" s="31" t="s">
        <v>72</v>
      </c>
      <c r="AT21" s="31" t="s">
        <v>72</v>
      </c>
      <c r="AU21" s="31" t="s">
        <v>72</v>
      </c>
      <c r="AV21" s="31" t="s">
        <v>72</v>
      </c>
      <c r="AW21" s="34" t="s">
        <v>72</v>
      </c>
      <c r="AX21" s="175" t="s">
        <v>66</v>
      </c>
      <c r="AY21" s="26" t="s">
        <v>66</v>
      </c>
      <c r="AZ21" s="78"/>
      <c r="BA21" s="92">
        <f>COUNTIF(D21:AX21,"A")</f>
        <v>0</v>
      </c>
      <c r="BB21" s="91">
        <f>BA21*3</f>
        <v>0</v>
      </c>
      <c r="BC21" s="83" t="s">
        <v>84</v>
      </c>
      <c r="BD21" s="188"/>
      <c r="BE21" s="188"/>
      <c r="BF21" s="188"/>
      <c r="BG21" s="188"/>
      <c r="BH21" s="188"/>
    </row>
    <row r="22" spans="1:60" x14ac:dyDescent="0.25">
      <c r="A22" s="3"/>
      <c r="B22" s="5" t="s">
        <v>78</v>
      </c>
      <c r="C22" s="24"/>
      <c r="D22" s="206" t="s">
        <v>63</v>
      </c>
      <c r="E22" s="48" t="s">
        <v>79</v>
      </c>
      <c r="F22" s="47" t="s">
        <v>79</v>
      </c>
      <c r="G22" s="36" t="s">
        <v>79</v>
      </c>
      <c r="H22" s="36" t="s">
        <v>79</v>
      </c>
      <c r="I22" s="79" t="s">
        <v>79</v>
      </c>
      <c r="J22" s="79" t="s">
        <v>79</v>
      </c>
      <c r="K22" s="79" t="s">
        <v>79</v>
      </c>
      <c r="L22" s="175" t="s">
        <v>66</v>
      </c>
      <c r="M22" s="46" t="s">
        <v>79</v>
      </c>
      <c r="N22" s="48" t="s">
        <v>79</v>
      </c>
      <c r="O22" s="47" t="s">
        <v>79</v>
      </c>
      <c r="P22" s="36" t="s">
        <v>79</v>
      </c>
      <c r="Q22" s="36" t="s">
        <v>79</v>
      </c>
      <c r="R22" s="36" t="s">
        <v>79</v>
      </c>
      <c r="S22" s="36" t="s">
        <v>79</v>
      </c>
      <c r="T22" s="36" t="s">
        <v>79</v>
      </c>
      <c r="U22" s="36" t="s">
        <v>79</v>
      </c>
      <c r="V22" s="26" t="s">
        <v>66</v>
      </c>
      <c r="W22" s="28" t="s">
        <v>66</v>
      </c>
      <c r="X22" s="48" t="s">
        <v>79</v>
      </c>
      <c r="Y22" s="47" t="s">
        <v>79</v>
      </c>
      <c r="Z22" s="36" t="s">
        <v>79</v>
      </c>
      <c r="AA22" s="36" t="s">
        <v>79</v>
      </c>
      <c r="AB22" s="36" t="s">
        <v>79</v>
      </c>
      <c r="AC22" s="221" t="s">
        <v>80</v>
      </c>
      <c r="AD22" s="180" t="s">
        <v>66</v>
      </c>
      <c r="AE22" s="36" t="s">
        <v>79</v>
      </c>
      <c r="AF22" s="46" t="s">
        <v>79</v>
      </c>
      <c r="AG22" s="197" t="s">
        <v>79</v>
      </c>
      <c r="AH22" s="47" t="s">
        <v>79</v>
      </c>
      <c r="AI22" s="36" t="s">
        <v>79</v>
      </c>
      <c r="AJ22" s="36" t="s">
        <v>79</v>
      </c>
      <c r="AK22" s="36" t="s">
        <v>81</v>
      </c>
      <c r="AL22" s="36" t="s">
        <v>79</v>
      </c>
      <c r="AM22" s="36" t="s">
        <v>79</v>
      </c>
      <c r="AN22" s="175" t="s">
        <v>66</v>
      </c>
      <c r="AO22" s="46" t="s">
        <v>79</v>
      </c>
      <c r="AP22" s="48" t="s">
        <v>79</v>
      </c>
      <c r="AQ22" s="208" t="s">
        <v>82</v>
      </c>
      <c r="AR22" s="36" t="s">
        <v>79</v>
      </c>
      <c r="AS22" s="36" t="s">
        <v>79</v>
      </c>
      <c r="AT22" s="36" t="s">
        <v>79</v>
      </c>
      <c r="AU22" s="36" t="s">
        <v>79</v>
      </c>
      <c r="AV22" s="36" t="s">
        <v>79</v>
      </c>
      <c r="AW22" s="46" t="s">
        <v>79</v>
      </c>
      <c r="AX22" s="175" t="s">
        <v>66</v>
      </c>
      <c r="AY22" s="26" t="s">
        <v>66</v>
      </c>
      <c r="AZ22" s="84" t="s">
        <v>83</v>
      </c>
      <c r="BA22" s="92">
        <f>COUNTIF(D22:AX22,"A")</f>
        <v>37</v>
      </c>
      <c r="BB22" s="111">
        <f>BA22*3</f>
        <v>111</v>
      </c>
      <c r="BC22" s="83" t="s">
        <v>108</v>
      </c>
      <c r="BD22" s="188"/>
      <c r="BE22" s="82" t="s">
        <v>85</v>
      </c>
      <c r="BF22" s="188"/>
      <c r="BG22" s="188"/>
      <c r="BH22" s="188"/>
    </row>
    <row r="23" spans="1:60" ht="14.4" thickBot="1" x14ac:dyDescent="0.3">
      <c r="A23" s="3"/>
      <c r="B23" s="5" t="s">
        <v>86</v>
      </c>
      <c r="C23" s="66"/>
      <c r="D23" s="206" t="s">
        <v>63</v>
      </c>
      <c r="E23" s="204" t="s">
        <v>65</v>
      </c>
      <c r="F23" s="19" t="s">
        <v>65</v>
      </c>
      <c r="G23" s="19" t="s">
        <v>65</v>
      </c>
      <c r="H23" s="19" t="s">
        <v>65</v>
      </c>
      <c r="I23" s="19" t="s">
        <v>65</v>
      </c>
      <c r="J23" s="19" t="s">
        <v>65</v>
      </c>
      <c r="K23" s="19" t="s">
        <v>65</v>
      </c>
      <c r="L23" s="177" t="s">
        <v>66</v>
      </c>
      <c r="M23" s="199" t="s">
        <v>65</v>
      </c>
      <c r="N23" s="204" t="s">
        <v>65</v>
      </c>
      <c r="O23" s="27" t="s">
        <v>65</v>
      </c>
      <c r="P23" s="19" t="s">
        <v>65</v>
      </c>
      <c r="Q23" s="19" t="s">
        <v>65</v>
      </c>
      <c r="R23" s="19" t="s">
        <v>65</v>
      </c>
      <c r="S23" s="19" t="s">
        <v>65</v>
      </c>
      <c r="T23" s="19" t="s">
        <v>65</v>
      </c>
      <c r="U23" s="19" t="s">
        <v>65</v>
      </c>
      <c r="V23" s="29" t="s">
        <v>66</v>
      </c>
      <c r="W23" s="45" t="s">
        <v>66</v>
      </c>
      <c r="X23" s="204" t="s">
        <v>65</v>
      </c>
      <c r="Y23" s="27" t="s">
        <v>65</v>
      </c>
      <c r="Z23" s="19" t="s">
        <v>65</v>
      </c>
      <c r="AA23" s="19" t="s">
        <v>65</v>
      </c>
      <c r="AB23" s="19" t="s">
        <v>65</v>
      </c>
      <c r="AC23" s="19" t="s">
        <v>65</v>
      </c>
      <c r="AD23" s="181" t="s">
        <v>66</v>
      </c>
      <c r="AE23" s="19" t="s">
        <v>65</v>
      </c>
      <c r="AF23" s="20" t="s">
        <v>65</v>
      </c>
      <c r="AG23" s="203" t="s">
        <v>65</v>
      </c>
      <c r="AH23" s="27" t="s">
        <v>65</v>
      </c>
      <c r="AI23" s="19" t="s">
        <v>65</v>
      </c>
      <c r="AJ23" s="178" t="s">
        <v>64</v>
      </c>
      <c r="AK23" s="177" t="s">
        <v>87</v>
      </c>
      <c r="AL23" s="19" t="s">
        <v>65</v>
      </c>
      <c r="AM23" s="19" t="s">
        <v>65</v>
      </c>
      <c r="AN23" s="177" t="s">
        <v>66</v>
      </c>
      <c r="AO23" s="20" t="s">
        <v>65</v>
      </c>
      <c r="AP23" s="179" t="s">
        <v>65</v>
      </c>
      <c r="AQ23" s="207" t="s">
        <v>66</v>
      </c>
      <c r="AR23" s="19" t="s">
        <v>65</v>
      </c>
      <c r="AS23" s="19" t="s">
        <v>65</v>
      </c>
      <c r="AT23" s="19" t="s">
        <v>65</v>
      </c>
      <c r="AU23" s="19" t="s">
        <v>65</v>
      </c>
      <c r="AV23" s="43" t="s">
        <v>72</v>
      </c>
      <c r="AW23" s="200" t="s">
        <v>72</v>
      </c>
      <c r="AX23" s="175" t="s">
        <v>66</v>
      </c>
      <c r="AY23" s="26" t="s">
        <v>66</v>
      </c>
      <c r="AZ23" s="81" t="s">
        <v>69</v>
      </c>
      <c r="BA23" s="93">
        <f>COUNTIF(D23:AY23,"g")</f>
        <v>35</v>
      </c>
      <c r="BB23" s="94">
        <f>BA23*6</f>
        <v>210</v>
      </c>
      <c r="BC23" s="82" t="s">
        <v>70</v>
      </c>
      <c r="BD23" s="188"/>
      <c r="BE23" s="188"/>
      <c r="BF23" s="188"/>
      <c r="BG23" s="188"/>
      <c r="BH23" s="188"/>
    </row>
    <row r="24" spans="1:60" ht="15" thickTop="1" thickBot="1" x14ac:dyDescent="0.3">
      <c r="A24" s="102"/>
      <c r="B24" s="103"/>
      <c r="C24" s="104"/>
      <c r="D24" s="104"/>
      <c r="E24" s="104"/>
      <c r="F24" s="55"/>
      <c r="G24" s="55"/>
      <c r="H24" s="55"/>
      <c r="I24" s="104"/>
      <c r="J24" s="104"/>
      <c r="K24" s="104"/>
      <c r="L24" s="104"/>
      <c r="M24" s="104"/>
      <c r="N24" s="104"/>
      <c r="O24" s="55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55"/>
      <c r="AI24" s="104"/>
      <c r="AJ24" s="104"/>
      <c r="AK24" s="104"/>
      <c r="AL24" s="104"/>
      <c r="AM24" s="104"/>
      <c r="AN24" s="104"/>
      <c r="AO24" s="104"/>
      <c r="AP24" s="55"/>
      <c r="AQ24" s="104"/>
      <c r="AR24" s="104"/>
      <c r="AS24" s="104"/>
      <c r="AT24" s="104"/>
      <c r="AU24" s="104"/>
      <c r="AV24" s="104"/>
      <c r="AW24" s="89"/>
      <c r="AX24" s="89"/>
      <c r="AY24" s="89"/>
      <c r="AZ24" s="216" t="s">
        <v>38</v>
      </c>
      <c r="BA24" s="106">
        <f>SUM(BA18:BA23)</f>
        <v>185</v>
      </c>
      <c r="BB24" s="107">
        <f>SUM(BB19:BB23)</f>
        <v>615</v>
      </c>
      <c r="BC24" s="82"/>
      <c r="BD24" s="188"/>
      <c r="BE24" s="188"/>
      <c r="BF24" s="188"/>
      <c r="BG24" s="188"/>
      <c r="BH24" s="188"/>
    </row>
    <row r="25" spans="1:60" ht="15.75" customHeight="1" x14ac:dyDescent="0.45">
      <c r="A25" s="188"/>
      <c r="B25" s="38"/>
      <c r="C25" s="38"/>
      <c r="D25" s="38"/>
      <c r="E25" s="39"/>
      <c r="F25" s="38"/>
      <c r="G25" s="38"/>
      <c r="H25" s="38"/>
      <c r="I25" s="188"/>
      <c r="J25" s="188"/>
      <c r="K25" s="222"/>
      <c r="L25" s="222"/>
      <c r="M25" s="188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8"/>
      <c r="Z25" s="188"/>
      <c r="AA25" s="188"/>
      <c r="AB25" s="188"/>
      <c r="AC25" s="188"/>
      <c r="AD25" s="188" t="s">
        <v>91</v>
      </c>
      <c r="AE25" s="188"/>
      <c r="AF25" s="188"/>
      <c r="AG25" s="188"/>
      <c r="AH25" s="188"/>
      <c r="AI25" s="188"/>
      <c r="AJ25" s="188"/>
      <c r="AK25" s="188"/>
      <c r="AL25" s="188"/>
      <c r="AM25" s="188"/>
      <c r="AN25" s="222"/>
      <c r="AO25" s="188"/>
      <c r="AP25" s="188"/>
      <c r="AQ25" s="188"/>
      <c r="AR25" s="188"/>
      <c r="AS25" s="188"/>
      <c r="AT25" s="188"/>
      <c r="AU25" s="188"/>
      <c r="AV25" s="188"/>
      <c r="AW25" s="188"/>
      <c r="AX25" s="188"/>
      <c r="AY25" s="188"/>
      <c r="AZ25" s="223"/>
      <c r="BA25" s="223"/>
      <c r="BB25" s="223"/>
      <c r="BC25" s="223"/>
      <c r="BD25" s="188"/>
      <c r="BE25" s="188"/>
      <c r="BF25" s="188"/>
      <c r="BG25" s="188"/>
      <c r="BH25" s="188"/>
    </row>
    <row r="26" spans="1:60" x14ac:dyDescent="0.25">
      <c r="A26" s="188"/>
      <c r="B26" s="188"/>
      <c r="C26" s="188"/>
      <c r="D26" s="40" t="s">
        <v>107</v>
      </c>
      <c r="E26" s="41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  <c r="AF26" s="188"/>
      <c r="AG26" s="188"/>
      <c r="AH26" s="188"/>
      <c r="AI26" s="188"/>
      <c r="AJ26" s="188"/>
      <c r="AK26" s="188"/>
      <c r="AL26" s="188"/>
      <c r="AM26" s="188"/>
      <c r="AN26" s="188"/>
      <c r="AO26" s="188"/>
      <c r="AP26" s="188"/>
      <c r="AQ26" s="188"/>
      <c r="AR26" s="188"/>
      <c r="AS26" s="188"/>
      <c r="AT26" s="188"/>
      <c r="AU26" s="188"/>
      <c r="AV26" s="188"/>
      <c r="AW26" s="188"/>
      <c r="AX26" s="188"/>
      <c r="AY26" s="188"/>
      <c r="AZ26" s="224"/>
      <c r="BA26" s="223"/>
      <c r="BB26" s="223"/>
      <c r="BC26" s="223"/>
      <c r="BD26" s="188"/>
      <c r="BE26" s="188"/>
      <c r="BF26" s="188"/>
      <c r="BG26" s="188"/>
      <c r="BH26" s="188"/>
    </row>
    <row r="27" spans="1:60" ht="17.399999999999999" x14ac:dyDescent="0.3">
      <c r="A27" s="60" t="s">
        <v>91</v>
      </c>
      <c r="B27" s="101" t="s">
        <v>91</v>
      </c>
      <c r="C27" s="99"/>
      <c r="D27" s="9" t="s">
        <v>93</v>
      </c>
      <c r="E27" s="18"/>
      <c r="F27" s="10"/>
      <c r="G27" s="10"/>
      <c r="H27" s="11"/>
      <c r="I27" s="229"/>
      <c r="J27" s="229"/>
      <c r="K27" s="254" t="s">
        <v>42</v>
      </c>
      <c r="L27" s="255"/>
      <c r="M27" s="255"/>
      <c r="N27" s="255"/>
      <c r="O27" s="255"/>
      <c r="P27" s="255"/>
      <c r="Q27" s="255"/>
      <c r="R27" s="255"/>
      <c r="S27" s="255"/>
      <c r="T27" s="255"/>
      <c r="U27" s="255"/>
      <c r="V27" s="12"/>
      <c r="W27" s="10"/>
      <c r="X27" s="10"/>
      <c r="Y27" s="10"/>
      <c r="Z27" s="10"/>
      <c r="AA27" s="10"/>
      <c r="AB27" s="10"/>
      <c r="AC27" s="11"/>
      <c r="AD27" s="11"/>
      <c r="AE27" s="10"/>
      <c r="AF27" s="13"/>
      <c r="AG27" s="12"/>
      <c r="AH27" s="10"/>
      <c r="AI27" s="10"/>
      <c r="AJ27" s="13"/>
      <c r="AK27" s="13"/>
      <c r="AL27" s="12"/>
      <c r="AM27" s="10"/>
      <c r="AN27" s="10"/>
      <c r="AO27" s="10"/>
      <c r="AP27" s="10"/>
      <c r="AQ27" s="10"/>
      <c r="AR27" s="10"/>
      <c r="AS27" s="11"/>
      <c r="AT27" s="10"/>
      <c r="AU27" s="13"/>
      <c r="AV27" s="12"/>
      <c r="AW27" s="12"/>
      <c r="AX27" s="12"/>
      <c r="AY27" s="62"/>
      <c r="AZ27" s="85"/>
      <c r="BA27" s="86"/>
      <c r="BB27" s="87"/>
      <c r="BC27" s="223"/>
      <c r="BD27" s="188"/>
      <c r="BE27" s="188"/>
      <c r="BF27" s="188"/>
      <c r="BG27" s="188"/>
      <c r="BH27" s="188"/>
    </row>
    <row r="28" spans="1:60" x14ac:dyDescent="0.25">
      <c r="A28" s="63" t="s">
        <v>43</v>
      </c>
      <c r="B28" s="5"/>
      <c r="C28" s="109"/>
      <c r="D28" s="68">
        <v>34</v>
      </c>
      <c r="E28" s="68">
        <v>35</v>
      </c>
      <c r="F28" s="68">
        <v>36</v>
      </c>
      <c r="G28" s="68">
        <v>37</v>
      </c>
      <c r="H28" s="68">
        <v>38</v>
      </c>
      <c r="I28" s="68">
        <v>39</v>
      </c>
      <c r="J28" s="68">
        <v>40</v>
      </c>
      <c r="K28" s="68">
        <v>41</v>
      </c>
      <c r="L28" s="68">
        <v>42</v>
      </c>
      <c r="M28" s="68">
        <v>43</v>
      </c>
      <c r="N28" s="68">
        <v>44</v>
      </c>
      <c r="O28" s="68">
        <v>45</v>
      </c>
      <c r="P28" s="68">
        <v>46</v>
      </c>
      <c r="Q28" s="68">
        <v>47</v>
      </c>
      <c r="R28" s="68">
        <v>48</v>
      </c>
      <c r="S28" s="68">
        <v>49</v>
      </c>
      <c r="T28" s="68">
        <v>50</v>
      </c>
      <c r="U28" s="68">
        <v>51</v>
      </c>
      <c r="V28" s="68">
        <v>52</v>
      </c>
      <c r="W28" s="68">
        <v>1</v>
      </c>
      <c r="X28" s="68">
        <v>2</v>
      </c>
      <c r="Y28" s="68">
        <v>3</v>
      </c>
      <c r="Z28" s="68">
        <v>4</v>
      </c>
      <c r="AA28" s="68">
        <v>5</v>
      </c>
      <c r="AB28" s="68">
        <v>6</v>
      </c>
      <c r="AC28" s="68">
        <v>7</v>
      </c>
      <c r="AD28" s="68">
        <v>8</v>
      </c>
      <c r="AE28" s="68">
        <v>9</v>
      </c>
      <c r="AF28" s="68">
        <v>10</v>
      </c>
      <c r="AG28" s="68">
        <v>11</v>
      </c>
      <c r="AH28" s="68">
        <v>12</v>
      </c>
      <c r="AI28" s="68">
        <v>13</v>
      </c>
      <c r="AJ28" s="68">
        <v>14</v>
      </c>
      <c r="AK28" s="68">
        <v>15</v>
      </c>
      <c r="AL28" s="68">
        <v>16</v>
      </c>
      <c r="AM28" s="68">
        <v>17</v>
      </c>
      <c r="AN28" s="68">
        <v>18</v>
      </c>
      <c r="AO28" s="68">
        <v>19</v>
      </c>
      <c r="AP28" s="68">
        <v>20</v>
      </c>
      <c r="AQ28" s="68">
        <v>21</v>
      </c>
      <c r="AR28" s="68">
        <v>22</v>
      </c>
      <c r="AS28" s="68">
        <v>23</v>
      </c>
      <c r="AT28" s="68">
        <v>24</v>
      </c>
      <c r="AU28" s="68">
        <v>25</v>
      </c>
      <c r="AV28" s="68">
        <v>26</v>
      </c>
      <c r="AW28" s="68">
        <v>27</v>
      </c>
      <c r="AX28" s="68">
        <v>28</v>
      </c>
      <c r="AY28" s="68">
        <v>29</v>
      </c>
      <c r="AZ28" s="85"/>
      <c r="BA28" s="86"/>
      <c r="BB28" s="88"/>
      <c r="BC28" s="108"/>
      <c r="BD28" s="188"/>
      <c r="BE28" s="188"/>
      <c r="BF28" s="188"/>
      <c r="BG28" s="188"/>
      <c r="BH28" s="188"/>
    </row>
    <row r="29" spans="1:60" ht="14.4" thickBot="1" x14ac:dyDescent="0.3">
      <c r="A29" s="63" t="s">
        <v>44</v>
      </c>
      <c r="B29" s="5"/>
      <c r="C29" s="7"/>
      <c r="D29" s="69" t="s">
        <v>45</v>
      </c>
      <c r="E29" s="69" t="s">
        <v>45</v>
      </c>
      <c r="F29" s="70" t="s">
        <v>46</v>
      </c>
      <c r="G29" s="70" t="s">
        <v>46</v>
      </c>
      <c r="H29" s="70" t="s">
        <v>46</v>
      </c>
      <c r="I29" s="71" t="s">
        <v>46</v>
      </c>
      <c r="J29" s="72" t="s">
        <v>47</v>
      </c>
      <c r="K29" s="72" t="s">
        <v>47</v>
      </c>
      <c r="L29" s="72" t="s">
        <v>47</v>
      </c>
      <c r="M29" s="73" t="s">
        <v>47</v>
      </c>
      <c r="N29" s="74" t="s">
        <v>48</v>
      </c>
      <c r="O29" s="74" t="s">
        <v>48</v>
      </c>
      <c r="P29" s="74" t="s">
        <v>48</v>
      </c>
      <c r="Q29" s="74" t="s">
        <v>48</v>
      </c>
      <c r="R29" s="75" t="s">
        <v>48</v>
      </c>
      <c r="S29" s="76" t="s">
        <v>49</v>
      </c>
      <c r="T29" s="72" t="s">
        <v>49</v>
      </c>
      <c r="U29" s="72" t="s">
        <v>49</v>
      </c>
      <c r="V29" s="72" t="s">
        <v>49</v>
      </c>
      <c r="W29" s="189" t="s">
        <v>50</v>
      </c>
      <c r="X29" s="77" t="s">
        <v>50</v>
      </c>
      <c r="Y29" s="74" t="s">
        <v>50</v>
      </c>
      <c r="Z29" s="74" t="s">
        <v>50</v>
      </c>
      <c r="AA29" s="74" t="s">
        <v>50</v>
      </c>
      <c r="AB29" s="72" t="s">
        <v>51</v>
      </c>
      <c r="AC29" s="72" t="s">
        <v>51</v>
      </c>
      <c r="AD29" s="72" t="s">
        <v>51</v>
      </c>
      <c r="AE29" s="72" t="s">
        <v>51</v>
      </c>
      <c r="AF29" s="75" t="s">
        <v>52</v>
      </c>
      <c r="AG29" s="74" t="s">
        <v>52</v>
      </c>
      <c r="AH29" s="74" t="s">
        <v>52</v>
      </c>
      <c r="AI29" s="74" t="s">
        <v>52</v>
      </c>
      <c r="AJ29" s="72" t="s">
        <v>53</v>
      </c>
      <c r="AK29" s="72" t="s">
        <v>53</v>
      </c>
      <c r="AL29" s="72" t="s">
        <v>53</v>
      </c>
      <c r="AM29" s="76" t="s">
        <v>53</v>
      </c>
      <c r="AN29" s="74" t="s">
        <v>54</v>
      </c>
      <c r="AO29" s="74" t="s">
        <v>54</v>
      </c>
      <c r="AP29" s="74" t="s">
        <v>54</v>
      </c>
      <c r="AQ29" s="74" t="s">
        <v>54</v>
      </c>
      <c r="AR29" s="74" t="s">
        <v>54</v>
      </c>
      <c r="AS29" s="76" t="s">
        <v>55</v>
      </c>
      <c r="AT29" s="72" t="s">
        <v>55</v>
      </c>
      <c r="AU29" s="72" t="s">
        <v>55</v>
      </c>
      <c r="AV29" s="72" t="s">
        <v>55</v>
      </c>
      <c r="AW29" s="75" t="s">
        <v>56</v>
      </c>
      <c r="AX29" s="75" t="s">
        <v>56</v>
      </c>
      <c r="AY29" s="190" t="s">
        <v>56</v>
      </c>
      <c r="AZ29" s="85"/>
      <c r="BA29" s="96" t="s">
        <v>57</v>
      </c>
      <c r="BB29" s="96" t="s">
        <v>58</v>
      </c>
      <c r="BC29" s="82"/>
      <c r="BD29" s="188"/>
      <c r="BE29" s="188"/>
      <c r="BF29" s="188"/>
      <c r="BG29" s="188"/>
      <c r="BH29" s="188"/>
    </row>
    <row r="30" spans="1:60" ht="14.4" thickTop="1" x14ac:dyDescent="0.25">
      <c r="A30" s="63" t="s">
        <v>59</v>
      </c>
      <c r="B30" s="5"/>
      <c r="C30" s="8"/>
      <c r="D30" s="191">
        <v>23</v>
      </c>
      <c r="E30" s="192">
        <v>30</v>
      </c>
      <c r="F30" s="193">
        <v>6</v>
      </c>
      <c r="G30" s="193">
        <v>13</v>
      </c>
      <c r="H30" s="193">
        <v>20</v>
      </c>
      <c r="I30" s="193">
        <v>27</v>
      </c>
      <c r="J30" s="193">
        <v>4</v>
      </c>
      <c r="K30" s="193">
        <v>11</v>
      </c>
      <c r="L30" s="193">
        <v>18</v>
      </c>
      <c r="M30" s="194">
        <v>25</v>
      </c>
      <c r="N30" s="195">
        <v>1</v>
      </c>
      <c r="O30" s="193">
        <v>8</v>
      </c>
      <c r="P30" s="193">
        <v>15</v>
      </c>
      <c r="Q30" s="193">
        <v>22</v>
      </c>
      <c r="R30" s="193">
        <v>29</v>
      </c>
      <c r="S30" s="193">
        <v>6</v>
      </c>
      <c r="T30" s="193">
        <v>13</v>
      </c>
      <c r="U30" s="193">
        <v>20</v>
      </c>
      <c r="V30" s="193">
        <v>27</v>
      </c>
      <c r="W30" s="194">
        <v>3</v>
      </c>
      <c r="X30" s="195">
        <v>10</v>
      </c>
      <c r="Y30" s="193">
        <v>17</v>
      </c>
      <c r="Z30" s="193">
        <v>24</v>
      </c>
      <c r="AA30" s="193">
        <v>31</v>
      </c>
      <c r="AB30" s="193">
        <v>7</v>
      </c>
      <c r="AC30" s="193">
        <v>14</v>
      </c>
      <c r="AD30" s="193">
        <v>21</v>
      </c>
      <c r="AE30" s="193">
        <v>28</v>
      </c>
      <c r="AF30" s="194">
        <v>7</v>
      </c>
      <c r="AG30" s="196">
        <v>14</v>
      </c>
      <c r="AH30" s="193">
        <v>21</v>
      </c>
      <c r="AI30" s="193">
        <v>28</v>
      </c>
      <c r="AJ30" s="193">
        <v>4</v>
      </c>
      <c r="AK30" s="193">
        <v>11</v>
      </c>
      <c r="AL30" s="193">
        <v>18</v>
      </c>
      <c r="AM30" s="193">
        <v>25</v>
      </c>
      <c r="AN30" s="193">
        <v>2</v>
      </c>
      <c r="AO30" s="194">
        <v>9</v>
      </c>
      <c r="AP30" s="195">
        <v>16</v>
      </c>
      <c r="AQ30" s="193">
        <v>23</v>
      </c>
      <c r="AR30" s="193">
        <v>30</v>
      </c>
      <c r="AS30" s="193">
        <v>6</v>
      </c>
      <c r="AT30" s="193">
        <v>13</v>
      </c>
      <c r="AU30" s="193">
        <v>20</v>
      </c>
      <c r="AV30" s="193">
        <v>27</v>
      </c>
      <c r="AW30" s="194">
        <v>4</v>
      </c>
      <c r="AX30" s="21">
        <v>13</v>
      </c>
      <c r="AY30" s="25">
        <v>20</v>
      </c>
      <c r="AZ30" s="98" t="s">
        <v>60</v>
      </c>
      <c r="BA30" s="90">
        <f>COUNTIF(E31:AX35,"x")</f>
        <v>59</v>
      </c>
      <c r="BB30" s="91">
        <f>BA30*8</f>
        <v>472</v>
      </c>
      <c r="BC30" s="82" t="s">
        <v>61</v>
      </c>
      <c r="BD30" s="188"/>
      <c r="BE30" s="188"/>
      <c r="BF30" s="188"/>
      <c r="BG30" s="188"/>
      <c r="BH30" s="188"/>
    </row>
    <row r="31" spans="1:60" x14ac:dyDescent="0.25">
      <c r="A31" s="2"/>
      <c r="B31" s="49" t="s">
        <v>62</v>
      </c>
      <c r="C31" s="22"/>
      <c r="D31" s="206" t="s">
        <v>63</v>
      </c>
      <c r="E31" s="17" t="s">
        <v>64</v>
      </c>
      <c r="F31" s="25" t="s">
        <v>65</v>
      </c>
      <c r="G31" s="25" t="s">
        <v>64</v>
      </c>
      <c r="H31" s="25" t="s">
        <v>65</v>
      </c>
      <c r="I31" s="25" t="s">
        <v>65</v>
      </c>
      <c r="J31" s="25" t="s">
        <v>65</v>
      </c>
      <c r="K31" s="25" t="s">
        <v>65</v>
      </c>
      <c r="L31" s="175" t="s">
        <v>66</v>
      </c>
      <c r="M31" s="198" t="s">
        <v>65</v>
      </c>
      <c r="N31" s="17" t="s">
        <v>65</v>
      </c>
      <c r="O31" s="21" t="s">
        <v>65</v>
      </c>
      <c r="P31" s="21" t="s">
        <v>65</v>
      </c>
      <c r="Q31" s="25" t="s">
        <v>65</v>
      </c>
      <c r="R31" s="25" t="s">
        <v>65</v>
      </c>
      <c r="S31" s="25" t="s">
        <v>65</v>
      </c>
      <c r="T31" s="25" t="s">
        <v>65</v>
      </c>
      <c r="U31" s="25" t="s">
        <v>65</v>
      </c>
      <c r="V31" s="26" t="s">
        <v>66</v>
      </c>
      <c r="W31" s="28" t="s">
        <v>66</v>
      </c>
      <c r="X31" s="17" t="s">
        <v>65</v>
      </c>
      <c r="Y31" s="21" t="s">
        <v>65</v>
      </c>
      <c r="Z31" s="25" t="s">
        <v>65</v>
      </c>
      <c r="AA31" s="25" t="s">
        <v>65</v>
      </c>
      <c r="AB31" s="25" t="s">
        <v>65</v>
      </c>
      <c r="AC31" s="25" t="s">
        <v>65</v>
      </c>
      <c r="AD31" s="180" t="s">
        <v>66</v>
      </c>
      <c r="AE31" s="25" t="s">
        <v>65</v>
      </c>
      <c r="AF31" s="16" t="s">
        <v>65</v>
      </c>
      <c r="AG31" s="201" t="s">
        <v>65</v>
      </c>
      <c r="AH31" s="21" t="s">
        <v>65</v>
      </c>
      <c r="AI31" s="25" t="s">
        <v>65</v>
      </c>
      <c r="AJ31" s="21" t="s">
        <v>65</v>
      </c>
      <c r="AK31" s="21" t="s">
        <v>65</v>
      </c>
      <c r="AL31" s="175" t="s">
        <v>67</v>
      </c>
      <c r="AM31" s="25" t="s">
        <v>65</v>
      </c>
      <c r="AN31" s="175" t="s">
        <v>66</v>
      </c>
      <c r="AO31" s="16" t="s">
        <v>65</v>
      </c>
      <c r="AP31" s="17" t="s">
        <v>65</v>
      </c>
      <c r="AQ31" s="21" t="s">
        <v>65</v>
      </c>
      <c r="AR31" s="21" t="s">
        <v>65</v>
      </c>
      <c r="AS31" s="175" t="s">
        <v>68</v>
      </c>
      <c r="AT31" s="25" t="s">
        <v>65</v>
      </c>
      <c r="AU31" s="25" t="s">
        <v>65</v>
      </c>
      <c r="AV31" s="31" t="s">
        <v>72</v>
      </c>
      <c r="AW31" s="34" t="s">
        <v>72</v>
      </c>
      <c r="AX31" s="208" t="s">
        <v>66</v>
      </c>
      <c r="AY31" s="26" t="s">
        <v>66</v>
      </c>
      <c r="AZ31" s="81" t="s">
        <v>69</v>
      </c>
      <c r="BA31" s="90">
        <f>COUNTIF(E31:AX31,"G")</f>
        <v>34</v>
      </c>
      <c r="BB31" s="91">
        <f>BA31*6</f>
        <v>204</v>
      </c>
      <c r="BC31" s="82" t="s">
        <v>70</v>
      </c>
      <c r="BD31" s="188"/>
      <c r="BE31" s="188"/>
      <c r="BF31" s="188"/>
      <c r="BG31" s="188"/>
      <c r="BH31" s="188"/>
    </row>
    <row r="32" spans="1:60" x14ac:dyDescent="0.25">
      <c r="A32" s="64"/>
      <c r="B32" s="50" t="s">
        <v>71</v>
      </c>
      <c r="C32" s="23"/>
      <c r="D32" s="206" t="s">
        <v>63</v>
      </c>
      <c r="E32" s="67" t="s">
        <v>72</v>
      </c>
      <c r="F32" s="35" t="s">
        <v>72</v>
      </c>
      <c r="G32" s="30" t="s">
        <v>72</v>
      </c>
      <c r="H32" s="30" t="s">
        <v>72</v>
      </c>
      <c r="I32" s="30" t="s">
        <v>72</v>
      </c>
      <c r="J32" s="30" t="s">
        <v>72</v>
      </c>
      <c r="K32" s="220" t="s">
        <v>73</v>
      </c>
      <c r="L32" s="176" t="s">
        <v>66</v>
      </c>
      <c r="M32" s="34" t="s">
        <v>72</v>
      </c>
      <c r="N32" s="44" t="s">
        <v>72</v>
      </c>
      <c r="O32" s="35" t="s">
        <v>72</v>
      </c>
      <c r="P32" s="210" t="s">
        <v>74</v>
      </c>
      <c r="Q32" s="182" t="s">
        <v>74</v>
      </c>
      <c r="R32" s="182" t="s">
        <v>74</v>
      </c>
      <c r="S32" s="182" t="s">
        <v>74</v>
      </c>
      <c r="T32" s="182" t="s">
        <v>74</v>
      </c>
      <c r="U32" s="182" t="s">
        <v>74</v>
      </c>
      <c r="V32" s="26" t="s">
        <v>66</v>
      </c>
      <c r="W32" s="28" t="s">
        <v>66</v>
      </c>
      <c r="X32" s="211" t="s">
        <v>74</v>
      </c>
      <c r="Y32" s="184" t="s">
        <v>74</v>
      </c>
      <c r="Z32" s="182" t="s">
        <v>74</v>
      </c>
      <c r="AA32" s="182" t="s">
        <v>74</v>
      </c>
      <c r="AB32" s="182" t="s">
        <v>74</v>
      </c>
      <c r="AC32" s="182" t="s">
        <v>74</v>
      </c>
      <c r="AD32" s="180" t="s">
        <v>66</v>
      </c>
      <c r="AE32" s="25"/>
      <c r="AF32" s="183" t="s">
        <v>74</v>
      </c>
      <c r="AG32" s="212" t="s">
        <v>74</v>
      </c>
      <c r="AH32" s="184" t="s">
        <v>74</v>
      </c>
      <c r="AI32" s="182" t="s">
        <v>74</v>
      </c>
      <c r="AJ32" s="182" t="s">
        <v>74</v>
      </c>
      <c r="AK32" s="182" t="s">
        <v>74</v>
      </c>
      <c r="AL32" s="182" t="s">
        <v>74</v>
      </c>
      <c r="AM32" s="182" t="s">
        <v>74</v>
      </c>
      <c r="AN32" s="175" t="s">
        <v>66</v>
      </c>
      <c r="AO32" s="34" t="s">
        <v>72</v>
      </c>
      <c r="AP32" s="220" t="s">
        <v>73</v>
      </c>
      <c r="AQ32" s="35" t="s">
        <v>72</v>
      </c>
      <c r="AR32" s="35" t="s">
        <v>72</v>
      </c>
      <c r="AS32" s="30" t="s">
        <v>72</v>
      </c>
      <c r="AT32" s="30" t="s">
        <v>72</v>
      </c>
      <c r="AU32" s="31" t="s">
        <v>72</v>
      </c>
      <c r="AV32" s="30" t="s">
        <v>72</v>
      </c>
      <c r="AW32" s="32" t="s">
        <v>72</v>
      </c>
      <c r="AX32" s="209" t="s">
        <v>66</v>
      </c>
      <c r="AY32" s="26" t="s">
        <v>66</v>
      </c>
      <c r="AZ32" s="110" t="s">
        <v>75</v>
      </c>
      <c r="BA32" s="90">
        <f>COUNTIF(E32:AX32,"k")</f>
        <v>20</v>
      </c>
      <c r="BB32" s="91">
        <f>BA32*4.5</f>
        <v>90</v>
      </c>
      <c r="BC32" s="83" t="s">
        <v>109</v>
      </c>
      <c r="BD32" s="188" t="s">
        <v>110</v>
      </c>
      <c r="BE32" s="188"/>
      <c r="BF32" s="188"/>
      <c r="BG32" s="188"/>
      <c r="BH32" s="188"/>
    </row>
    <row r="33" spans="1:57" x14ac:dyDescent="0.25">
      <c r="A33" s="65"/>
      <c r="B33" s="5" t="s">
        <v>76</v>
      </c>
      <c r="C33" s="24"/>
      <c r="D33" s="206" t="s">
        <v>63</v>
      </c>
      <c r="E33" s="44" t="s">
        <v>72</v>
      </c>
      <c r="F33" s="35" t="s">
        <v>72</v>
      </c>
      <c r="G33" s="31" t="s">
        <v>72</v>
      </c>
      <c r="H33" s="31" t="s">
        <v>72</v>
      </c>
      <c r="I33" s="31" t="s">
        <v>72</v>
      </c>
      <c r="J33" s="31" t="s">
        <v>72</v>
      </c>
      <c r="K33" s="31" t="s">
        <v>72</v>
      </c>
      <c r="L33" s="175" t="s">
        <v>66</v>
      </c>
      <c r="M33" s="34" t="s">
        <v>72</v>
      </c>
      <c r="N33" s="44" t="s">
        <v>72</v>
      </c>
      <c r="O33" s="35" t="s">
        <v>72</v>
      </c>
      <c r="P33" s="31" t="s">
        <v>72</v>
      </c>
      <c r="Q33" s="31" t="s">
        <v>72</v>
      </c>
      <c r="R33" s="31" t="s">
        <v>72</v>
      </c>
      <c r="S33" s="31" t="s">
        <v>72</v>
      </c>
      <c r="T33" s="31" t="s">
        <v>72</v>
      </c>
      <c r="U33" s="220" t="s">
        <v>73</v>
      </c>
      <c r="V33" s="26" t="s">
        <v>66</v>
      </c>
      <c r="W33" s="28" t="s">
        <v>66</v>
      </c>
      <c r="X33" s="44" t="s">
        <v>72</v>
      </c>
      <c r="Y33" s="35" t="s">
        <v>72</v>
      </c>
      <c r="Z33" s="31" t="s">
        <v>72</v>
      </c>
      <c r="AA33" s="31" t="s">
        <v>72</v>
      </c>
      <c r="AB33" s="31" t="s">
        <v>72</v>
      </c>
      <c r="AC33" s="31" t="s">
        <v>72</v>
      </c>
      <c r="AD33" s="180" t="s">
        <v>66</v>
      </c>
      <c r="AE33" s="31" t="s">
        <v>72</v>
      </c>
      <c r="AF33" s="34" t="s">
        <v>72</v>
      </c>
      <c r="AG33" s="202" t="s">
        <v>72</v>
      </c>
      <c r="AH33" s="35" t="s">
        <v>72</v>
      </c>
      <c r="AI33" s="31" t="s">
        <v>72</v>
      </c>
      <c r="AJ33" s="31" t="s">
        <v>72</v>
      </c>
      <c r="AK33" s="31" t="s">
        <v>72</v>
      </c>
      <c r="AL33" s="31" t="s">
        <v>72</v>
      </c>
      <c r="AM33" s="175" t="s">
        <v>77</v>
      </c>
      <c r="AN33" s="175" t="s">
        <v>66</v>
      </c>
      <c r="AO33" s="34" t="s">
        <v>72</v>
      </c>
      <c r="AP33" s="44" t="s">
        <v>72</v>
      </c>
      <c r="AQ33" s="35" t="s">
        <v>72</v>
      </c>
      <c r="AR33" s="31" t="s">
        <v>72</v>
      </c>
      <c r="AS33" s="31" t="s">
        <v>72</v>
      </c>
      <c r="AT33" s="31" t="s">
        <v>72</v>
      </c>
      <c r="AU33" s="31" t="s">
        <v>72</v>
      </c>
      <c r="AV33" s="31" t="s">
        <v>72</v>
      </c>
      <c r="AW33" s="34" t="s">
        <v>72</v>
      </c>
      <c r="AX33" s="208" t="s">
        <v>66</v>
      </c>
      <c r="AY33" s="26" t="s">
        <v>66</v>
      </c>
      <c r="AZ33" s="78"/>
      <c r="BA33" s="92">
        <f>COUNTIF(D33:AX33,"A")</f>
        <v>0</v>
      </c>
      <c r="BB33" s="91">
        <f>BA33*4</f>
        <v>0</v>
      </c>
      <c r="BC33" s="83" t="s">
        <v>111</v>
      </c>
      <c r="BD33" s="188"/>
      <c r="BE33" s="188"/>
    </row>
    <row r="34" spans="1:57" x14ac:dyDescent="0.25">
      <c r="A34" s="65"/>
      <c r="B34" s="5" t="s">
        <v>78</v>
      </c>
      <c r="C34" s="24"/>
      <c r="D34" s="206" t="s">
        <v>63</v>
      </c>
      <c r="E34" s="48" t="s">
        <v>79</v>
      </c>
      <c r="F34" s="47" t="s">
        <v>79</v>
      </c>
      <c r="G34" s="36" t="s">
        <v>79</v>
      </c>
      <c r="H34" s="36" t="s">
        <v>79</v>
      </c>
      <c r="I34" s="79" t="s">
        <v>79</v>
      </c>
      <c r="J34" s="79" t="s">
        <v>79</v>
      </c>
      <c r="K34" s="79" t="s">
        <v>79</v>
      </c>
      <c r="L34" s="175" t="s">
        <v>66</v>
      </c>
      <c r="M34" s="46" t="s">
        <v>79</v>
      </c>
      <c r="N34" s="48" t="s">
        <v>79</v>
      </c>
      <c r="O34" s="47" t="s">
        <v>79</v>
      </c>
      <c r="P34" s="36" t="s">
        <v>79</v>
      </c>
      <c r="Q34" s="36" t="s">
        <v>79</v>
      </c>
      <c r="R34" s="36" t="s">
        <v>79</v>
      </c>
      <c r="S34" s="36" t="s">
        <v>79</v>
      </c>
      <c r="T34" s="36" t="s">
        <v>79</v>
      </c>
      <c r="U34" s="36" t="s">
        <v>79</v>
      </c>
      <c r="V34" s="26" t="s">
        <v>66</v>
      </c>
      <c r="W34" s="28" t="s">
        <v>66</v>
      </c>
      <c r="X34" s="48" t="s">
        <v>79</v>
      </c>
      <c r="Y34" s="47" t="s">
        <v>79</v>
      </c>
      <c r="Z34" s="36" t="s">
        <v>79</v>
      </c>
      <c r="AA34" s="36" t="s">
        <v>79</v>
      </c>
      <c r="AB34" s="36" t="s">
        <v>79</v>
      </c>
      <c r="AC34" s="221" t="s">
        <v>80</v>
      </c>
      <c r="AD34" s="180" t="s">
        <v>66</v>
      </c>
      <c r="AE34" s="36" t="s">
        <v>79</v>
      </c>
      <c r="AF34" s="46" t="s">
        <v>79</v>
      </c>
      <c r="AG34" s="197" t="s">
        <v>79</v>
      </c>
      <c r="AH34" s="47" t="s">
        <v>79</v>
      </c>
      <c r="AI34" s="36" t="s">
        <v>79</v>
      </c>
      <c r="AJ34" s="36" t="s">
        <v>79</v>
      </c>
      <c r="AK34" s="36" t="s">
        <v>81</v>
      </c>
      <c r="AL34" s="36" t="s">
        <v>79</v>
      </c>
      <c r="AM34" s="36" t="s">
        <v>79</v>
      </c>
      <c r="AN34" s="175" t="s">
        <v>66</v>
      </c>
      <c r="AO34" s="46" t="s">
        <v>79</v>
      </c>
      <c r="AP34" s="48" t="s">
        <v>79</v>
      </c>
      <c r="AQ34" s="208" t="s">
        <v>82</v>
      </c>
      <c r="AR34" s="36" t="s">
        <v>79</v>
      </c>
      <c r="AS34" s="36" t="s">
        <v>79</v>
      </c>
      <c r="AT34" s="36" t="s">
        <v>79</v>
      </c>
      <c r="AU34" s="36" t="s">
        <v>79</v>
      </c>
      <c r="AV34" s="36" t="s">
        <v>79</v>
      </c>
      <c r="AW34" s="46" t="s">
        <v>79</v>
      </c>
      <c r="AX34" s="208" t="s">
        <v>66</v>
      </c>
      <c r="AY34" s="26" t="s">
        <v>66</v>
      </c>
      <c r="AZ34" s="84" t="s">
        <v>83</v>
      </c>
      <c r="BA34" s="92">
        <f>COUNTIF(D34:AX34,"A")</f>
        <v>37</v>
      </c>
      <c r="BB34" s="111">
        <f>BA34*3</f>
        <v>111</v>
      </c>
      <c r="BC34" s="83" t="s">
        <v>108</v>
      </c>
      <c r="BD34" s="188"/>
      <c r="BE34" s="82" t="s">
        <v>85</v>
      </c>
    </row>
    <row r="35" spans="1:57" ht="14.4" thickBot="1" x14ac:dyDescent="0.3">
      <c r="A35" s="65"/>
      <c r="B35" s="5" t="s">
        <v>86</v>
      </c>
      <c r="C35" s="66"/>
      <c r="D35" s="206" t="s">
        <v>63</v>
      </c>
      <c r="E35" s="204" t="s">
        <v>65</v>
      </c>
      <c r="F35" s="19" t="s">
        <v>65</v>
      </c>
      <c r="G35" s="19" t="s">
        <v>65</v>
      </c>
      <c r="H35" s="19" t="s">
        <v>65</v>
      </c>
      <c r="I35" s="19" t="s">
        <v>65</v>
      </c>
      <c r="J35" s="19" t="s">
        <v>65</v>
      </c>
      <c r="K35" s="19" t="s">
        <v>65</v>
      </c>
      <c r="L35" s="177" t="s">
        <v>66</v>
      </c>
      <c r="M35" s="199" t="s">
        <v>65</v>
      </c>
      <c r="N35" s="204" t="s">
        <v>65</v>
      </c>
      <c r="O35" s="27" t="s">
        <v>65</v>
      </c>
      <c r="P35" s="19" t="s">
        <v>65</v>
      </c>
      <c r="Q35" s="19" t="s">
        <v>65</v>
      </c>
      <c r="R35" s="19" t="s">
        <v>65</v>
      </c>
      <c r="S35" s="19" t="s">
        <v>65</v>
      </c>
      <c r="T35" s="19" t="s">
        <v>65</v>
      </c>
      <c r="U35" s="19" t="s">
        <v>65</v>
      </c>
      <c r="V35" s="29" t="s">
        <v>66</v>
      </c>
      <c r="W35" s="45" t="s">
        <v>66</v>
      </c>
      <c r="X35" s="204" t="s">
        <v>65</v>
      </c>
      <c r="Y35" s="27" t="s">
        <v>65</v>
      </c>
      <c r="Z35" s="19" t="s">
        <v>65</v>
      </c>
      <c r="AA35" s="19" t="s">
        <v>65</v>
      </c>
      <c r="AB35" s="19" t="s">
        <v>65</v>
      </c>
      <c r="AC35" s="19" t="s">
        <v>65</v>
      </c>
      <c r="AD35" s="181" t="s">
        <v>66</v>
      </c>
      <c r="AE35" s="19" t="s">
        <v>65</v>
      </c>
      <c r="AF35" s="20" t="s">
        <v>65</v>
      </c>
      <c r="AG35" s="203" t="s">
        <v>65</v>
      </c>
      <c r="AH35" s="27" t="s">
        <v>65</v>
      </c>
      <c r="AI35" s="19" t="s">
        <v>65</v>
      </c>
      <c r="AJ35" s="178" t="s">
        <v>64</v>
      </c>
      <c r="AK35" s="177" t="s">
        <v>87</v>
      </c>
      <c r="AL35" s="19" t="s">
        <v>65</v>
      </c>
      <c r="AM35" s="19" t="s">
        <v>65</v>
      </c>
      <c r="AN35" s="177" t="s">
        <v>66</v>
      </c>
      <c r="AO35" s="20" t="s">
        <v>65</v>
      </c>
      <c r="AP35" s="179" t="s">
        <v>65</v>
      </c>
      <c r="AQ35" s="207" t="s">
        <v>66</v>
      </c>
      <c r="AR35" s="19" t="s">
        <v>65</v>
      </c>
      <c r="AS35" s="19" t="s">
        <v>65</v>
      </c>
      <c r="AT35" s="19" t="s">
        <v>65</v>
      </c>
      <c r="AU35" s="19" t="s">
        <v>65</v>
      </c>
      <c r="AV35" s="43" t="s">
        <v>72</v>
      </c>
      <c r="AW35" s="213" t="s">
        <v>72</v>
      </c>
      <c r="AX35" s="175" t="s">
        <v>66</v>
      </c>
      <c r="AY35" s="26" t="s">
        <v>66</v>
      </c>
      <c r="AZ35" s="80" t="s">
        <v>69</v>
      </c>
      <c r="BA35" s="93">
        <f>COUNTIF(D35:AY35,"g")</f>
        <v>35</v>
      </c>
      <c r="BB35" s="94">
        <f>BA35*6</f>
        <v>210</v>
      </c>
      <c r="BC35" s="82" t="s">
        <v>70</v>
      </c>
      <c r="BD35" s="188"/>
      <c r="BE35" s="188"/>
    </row>
    <row r="36" spans="1:57" ht="15" thickTop="1" thickBot="1" x14ac:dyDescent="0.3">
      <c r="A36" s="4"/>
      <c r="B36" s="53"/>
      <c r="C36" s="54"/>
      <c r="D36" s="104"/>
      <c r="E36" s="104"/>
      <c r="F36" s="55"/>
      <c r="G36" s="55"/>
      <c r="H36" s="55"/>
      <c r="I36" s="104"/>
      <c r="J36" s="104"/>
      <c r="K36" s="104"/>
      <c r="L36" s="104"/>
      <c r="M36" s="104"/>
      <c r="N36" s="104"/>
      <c r="O36" s="55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55"/>
      <c r="AI36" s="104"/>
      <c r="AJ36" s="104"/>
      <c r="AK36" s="104"/>
      <c r="AL36" s="104"/>
      <c r="AM36" s="104"/>
      <c r="AN36" s="104"/>
      <c r="AO36" s="104"/>
      <c r="AP36" s="55"/>
      <c r="AQ36" s="104"/>
      <c r="AR36" s="104"/>
      <c r="AS36" s="104"/>
      <c r="AT36" s="104"/>
      <c r="AU36" s="104"/>
      <c r="AV36" s="104"/>
      <c r="AW36" s="89"/>
      <c r="AX36" s="89"/>
      <c r="AY36" s="89"/>
      <c r="AZ36" s="95" t="s">
        <v>38</v>
      </c>
      <c r="BA36" s="106">
        <f>SUM(BA30:BA35)</f>
        <v>185</v>
      </c>
      <c r="BB36" s="107">
        <f>SUM(BB31:BB35)</f>
        <v>615</v>
      </c>
      <c r="BC36" s="82"/>
      <c r="BD36" s="188"/>
      <c r="BE36" s="188"/>
    </row>
    <row r="37" spans="1:57" x14ac:dyDescent="0.25">
      <c r="A37" s="188"/>
      <c r="B37" s="188"/>
      <c r="C37" s="188"/>
      <c r="D37" s="188"/>
      <c r="E37" s="124" t="s">
        <v>94</v>
      </c>
      <c r="F37" s="116"/>
      <c r="G37" s="117"/>
      <c r="H37" s="117"/>
      <c r="I37" s="117"/>
      <c r="J37" s="117"/>
      <c r="K37" s="117"/>
      <c r="L37" s="117"/>
      <c r="M37" s="117"/>
      <c r="N37" s="118"/>
      <c r="O37" s="188"/>
      <c r="P37" s="188"/>
      <c r="Q37" s="188"/>
      <c r="R37" s="188"/>
      <c r="S37" s="188"/>
      <c r="T37" s="188"/>
      <c r="U37" s="188"/>
      <c r="V37" s="188"/>
      <c r="W37" s="188"/>
      <c r="X37" s="188"/>
      <c r="Y37" s="188"/>
      <c r="Z37" s="188"/>
      <c r="AA37" s="188"/>
      <c r="AB37" s="188"/>
      <c r="AC37" s="188"/>
      <c r="AD37" s="188"/>
      <c r="AE37" s="188"/>
      <c r="AF37" s="188"/>
      <c r="AG37" s="188"/>
      <c r="AH37" s="188"/>
      <c r="AI37" s="188"/>
      <c r="AJ37" s="188"/>
      <c r="AK37" s="188"/>
      <c r="AL37" s="188"/>
      <c r="AM37" s="188"/>
      <c r="AN37" s="188"/>
      <c r="AO37" s="188"/>
      <c r="AP37" s="188"/>
      <c r="AQ37" s="188"/>
      <c r="AR37" s="188"/>
      <c r="AS37" s="188"/>
      <c r="AT37" s="188"/>
      <c r="AU37" s="188"/>
      <c r="AV37" s="188"/>
      <c r="AW37" s="188"/>
      <c r="AX37" s="188"/>
      <c r="AY37" s="188"/>
      <c r="AZ37" s="188"/>
      <c r="BA37" s="188"/>
      <c r="BB37" s="188"/>
      <c r="BC37" s="188"/>
      <c r="BD37" s="188"/>
      <c r="BE37" s="188"/>
    </row>
    <row r="38" spans="1:57" x14ac:dyDescent="0.25">
      <c r="A38" s="188"/>
      <c r="B38" s="188"/>
      <c r="C38" s="188"/>
      <c r="D38" s="188"/>
      <c r="E38" s="113" t="s">
        <v>73</v>
      </c>
      <c r="F38" s="119" t="s">
        <v>95</v>
      </c>
      <c r="G38" s="89" t="s">
        <v>96</v>
      </c>
      <c r="H38" s="89"/>
      <c r="I38" s="89"/>
      <c r="J38" s="89"/>
      <c r="K38" s="89"/>
      <c r="L38" s="89"/>
      <c r="M38" s="89"/>
      <c r="N38" s="120"/>
      <c r="O38" s="188"/>
      <c r="P38" s="188"/>
      <c r="Q38" s="188"/>
      <c r="R38" s="188"/>
      <c r="S38" s="188"/>
      <c r="T38" s="188"/>
      <c r="U38" s="188"/>
      <c r="V38" s="188"/>
      <c r="W38" s="188"/>
      <c r="X38" s="188"/>
      <c r="Y38" s="188"/>
      <c r="Z38" s="188"/>
      <c r="AA38" s="188"/>
      <c r="AB38" s="188"/>
      <c r="AC38" s="188"/>
      <c r="AD38" s="188"/>
      <c r="AE38" s="188"/>
      <c r="AF38" s="188"/>
      <c r="AG38" s="188"/>
      <c r="AH38" s="188"/>
      <c r="AI38" s="188"/>
      <c r="AJ38" s="188"/>
      <c r="AK38" s="188"/>
      <c r="AL38" s="188"/>
      <c r="AM38" s="188"/>
      <c r="AN38" s="188"/>
      <c r="AO38" s="188"/>
      <c r="AP38" s="188"/>
      <c r="AQ38" s="188"/>
      <c r="AR38" s="188"/>
      <c r="AS38" s="188" t="s">
        <v>91</v>
      </c>
      <c r="AT38" s="188"/>
      <c r="AU38" s="188"/>
      <c r="AV38" s="188"/>
      <c r="AW38" s="188"/>
      <c r="AX38" s="188"/>
      <c r="AY38" s="188"/>
      <c r="AZ38" s="188"/>
      <c r="BA38" s="188"/>
      <c r="BB38" s="188"/>
      <c r="BC38" s="188"/>
      <c r="BD38" s="188"/>
      <c r="BE38" s="188"/>
    </row>
    <row r="39" spans="1:57" x14ac:dyDescent="0.25">
      <c r="A39" s="188"/>
      <c r="B39" s="188"/>
      <c r="C39" s="188"/>
      <c r="D39" s="188"/>
      <c r="E39" s="113" t="s">
        <v>80</v>
      </c>
      <c r="F39" s="119" t="s">
        <v>95</v>
      </c>
      <c r="G39" s="89" t="s">
        <v>97</v>
      </c>
      <c r="H39" s="89"/>
      <c r="I39" s="89"/>
      <c r="J39" s="89"/>
      <c r="K39" s="89"/>
      <c r="L39" s="89"/>
      <c r="M39" s="89"/>
      <c r="N39" s="120"/>
      <c r="O39" s="188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8"/>
      <c r="AK39" s="188"/>
      <c r="AL39" s="188"/>
      <c r="AM39" s="188"/>
      <c r="AN39" s="188"/>
      <c r="AO39" s="188"/>
      <c r="AP39" s="188"/>
      <c r="AQ39" s="188"/>
      <c r="AR39" s="188"/>
      <c r="AS39" s="188"/>
      <c r="AT39" s="188"/>
      <c r="AU39" s="188"/>
      <c r="AV39" s="188"/>
      <c r="AW39" s="188"/>
      <c r="AX39" s="188"/>
      <c r="AY39" s="188"/>
      <c r="AZ39" s="188"/>
      <c r="BA39" s="188"/>
      <c r="BB39" s="188"/>
      <c r="BC39" s="188"/>
      <c r="BD39" s="188"/>
      <c r="BE39" s="188"/>
    </row>
    <row r="40" spans="1:57" x14ac:dyDescent="0.25">
      <c r="A40" s="188"/>
      <c r="B40" s="188"/>
      <c r="C40" s="188"/>
      <c r="D40" s="188"/>
      <c r="E40" s="113" t="s">
        <v>98</v>
      </c>
      <c r="F40" s="119" t="s">
        <v>95</v>
      </c>
      <c r="G40" s="89" t="s">
        <v>99</v>
      </c>
      <c r="H40" s="89"/>
      <c r="I40" s="89"/>
      <c r="J40" s="89"/>
      <c r="K40" s="89"/>
      <c r="L40" s="89"/>
      <c r="M40" s="89"/>
      <c r="N40" s="120"/>
      <c r="O40" s="188"/>
      <c r="P40" s="188"/>
      <c r="Q40" s="188"/>
      <c r="R40" s="188"/>
      <c r="S40" s="188"/>
      <c r="T40" s="188"/>
      <c r="U40" s="188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88"/>
      <c r="AK40" s="188"/>
      <c r="AL40" s="188"/>
      <c r="AM40" s="188"/>
      <c r="AN40" s="188"/>
      <c r="AO40" s="188"/>
      <c r="AP40" s="188"/>
      <c r="AQ40" s="188"/>
      <c r="AR40" s="188"/>
      <c r="AS40" s="188"/>
      <c r="AT40" s="188"/>
      <c r="AU40" s="188"/>
      <c r="AV40" s="188"/>
      <c r="AW40" s="188"/>
      <c r="AX40" s="188"/>
      <c r="AY40" s="188"/>
      <c r="AZ40" s="188"/>
      <c r="BA40" s="188"/>
      <c r="BB40" s="188"/>
      <c r="BC40" s="188"/>
      <c r="BD40" s="188"/>
      <c r="BE40" s="188"/>
    </row>
    <row r="41" spans="1:57" x14ac:dyDescent="0.25">
      <c r="A41" s="188"/>
      <c r="B41" s="188"/>
      <c r="C41" s="188"/>
      <c r="D41" s="188"/>
      <c r="E41" s="113" t="s">
        <v>87</v>
      </c>
      <c r="F41" s="119" t="s">
        <v>95</v>
      </c>
      <c r="G41" s="89" t="s">
        <v>100</v>
      </c>
      <c r="H41" s="89"/>
      <c r="I41" s="89"/>
      <c r="J41" s="89"/>
      <c r="K41" s="89"/>
      <c r="L41" s="89"/>
      <c r="M41" s="89"/>
      <c r="N41" s="120"/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8"/>
      <c r="AK41" s="188"/>
      <c r="AL41" s="188"/>
      <c r="AM41" s="188"/>
      <c r="AN41" s="188"/>
      <c r="AO41" s="188"/>
      <c r="AP41" s="188"/>
      <c r="AQ41" s="188"/>
      <c r="AR41" s="188"/>
      <c r="AS41" s="188"/>
      <c r="AT41" s="188"/>
      <c r="AU41" s="188"/>
      <c r="AV41" s="188"/>
      <c r="AW41" s="188"/>
      <c r="AX41" s="188"/>
      <c r="AY41" s="188"/>
      <c r="AZ41" s="188"/>
      <c r="BA41" s="188"/>
      <c r="BB41" s="188"/>
      <c r="BC41" s="188"/>
      <c r="BD41" s="188"/>
      <c r="BE41" s="188"/>
    </row>
    <row r="42" spans="1:57" x14ac:dyDescent="0.25">
      <c r="A42" s="188"/>
      <c r="B42" s="188"/>
      <c r="C42" s="188"/>
      <c r="D42" s="188"/>
      <c r="E42" s="114" t="s">
        <v>101</v>
      </c>
      <c r="F42" s="119" t="s">
        <v>95</v>
      </c>
      <c r="G42" s="89" t="s">
        <v>102</v>
      </c>
      <c r="H42" s="89"/>
      <c r="I42" s="89"/>
      <c r="J42" s="89"/>
      <c r="K42" s="89"/>
      <c r="L42" s="89"/>
      <c r="M42" s="89"/>
      <c r="N42" s="120"/>
      <c r="O42" s="188"/>
      <c r="P42" s="188"/>
      <c r="Q42" s="188"/>
      <c r="R42" s="188"/>
      <c r="S42" s="188"/>
      <c r="T42" s="188"/>
      <c r="U42" s="188"/>
      <c r="V42" s="188"/>
      <c r="W42" s="188"/>
      <c r="X42" s="188"/>
      <c r="Y42" s="188"/>
      <c r="Z42" s="188"/>
      <c r="AA42" s="188"/>
      <c r="AB42" s="188"/>
      <c r="AC42" s="188"/>
      <c r="AD42" s="188"/>
      <c r="AE42" s="188"/>
      <c r="AF42" s="188"/>
      <c r="AG42" s="188"/>
      <c r="AH42" s="188"/>
      <c r="AI42" s="188"/>
      <c r="AJ42" s="188"/>
      <c r="AK42" s="188"/>
      <c r="AL42" s="188"/>
      <c r="AM42" s="188"/>
      <c r="AN42" s="188"/>
      <c r="AO42" s="188"/>
      <c r="AP42" s="188"/>
      <c r="AQ42" s="188"/>
      <c r="AR42" s="188"/>
      <c r="AS42" s="188"/>
      <c r="AT42" s="188"/>
      <c r="AU42" s="188"/>
      <c r="AV42" s="188"/>
      <c r="AW42" s="188"/>
      <c r="AX42" s="188"/>
      <c r="AY42" s="188"/>
      <c r="AZ42" s="188"/>
      <c r="BA42" s="188"/>
      <c r="BB42" s="188"/>
      <c r="BC42" s="188"/>
      <c r="BD42" s="188"/>
      <c r="BE42" s="188"/>
    </row>
    <row r="43" spans="1:57" x14ac:dyDescent="0.25">
      <c r="A43" s="188"/>
      <c r="B43" s="188"/>
      <c r="C43" s="188"/>
      <c r="D43" s="188"/>
      <c r="E43" s="113" t="s">
        <v>67</v>
      </c>
      <c r="F43" s="119" t="s">
        <v>95</v>
      </c>
      <c r="G43" s="89" t="s">
        <v>103</v>
      </c>
      <c r="H43" s="89"/>
      <c r="I43" s="89"/>
      <c r="J43" s="89"/>
      <c r="K43" s="89"/>
      <c r="L43" s="89"/>
      <c r="M43" s="89"/>
      <c r="N43" s="120"/>
      <c r="O43" s="188"/>
      <c r="P43" s="188"/>
      <c r="Q43" s="188"/>
      <c r="R43" s="188"/>
      <c r="S43" s="188"/>
      <c r="T43" s="188"/>
      <c r="U43" s="188"/>
      <c r="V43" s="188"/>
      <c r="W43" s="188"/>
      <c r="X43" s="188"/>
      <c r="Y43" s="188"/>
      <c r="Z43" s="188"/>
      <c r="AA43" s="188"/>
      <c r="AB43" s="188"/>
      <c r="AC43" s="188"/>
      <c r="AD43" s="188"/>
      <c r="AE43" s="188"/>
      <c r="AF43" s="188"/>
      <c r="AG43" s="188"/>
      <c r="AH43" s="188"/>
      <c r="AI43" s="188"/>
      <c r="AJ43" s="188"/>
      <c r="AK43" s="188"/>
      <c r="AL43" s="188"/>
      <c r="AM43" s="188"/>
      <c r="AN43" s="188"/>
      <c r="AO43" s="188"/>
      <c r="AP43" s="188"/>
      <c r="AQ43" s="188"/>
      <c r="AR43" s="188"/>
      <c r="AS43" s="188"/>
      <c r="AT43" s="188"/>
      <c r="AU43" s="188"/>
      <c r="AV43" s="188"/>
      <c r="AW43" s="188"/>
      <c r="AX43" s="188"/>
      <c r="AY43" s="188"/>
      <c r="AZ43" s="188"/>
      <c r="BA43" s="188"/>
      <c r="BB43" s="188"/>
      <c r="BC43" s="188"/>
      <c r="BD43" s="188"/>
      <c r="BE43" s="188"/>
    </row>
    <row r="44" spans="1:57" x14ac:dyDescent="0.25">
      <c r="A44" s="188"/>
      <c r="B44" s="188"/>
      <c r="C44" s="188"/>
      <c r="D44" s="188"/>
      <c r="E44" s="114" t="s">
        <v>82</v>
      </c>
      <c r="F44" s="119" t="s">
        <v>95</v>
      </c>
      <c r="G44" s="89" t="s">
        <v>104</v>
      </c>
      <c r="H44" s="89"/>
      <c r="I44" s="89"/>
      <c r="J44" s="89"/>
      <c r="K44" s="89"/>
      <c r="L44" s="89"/>
      <c r="M44" s="89"/>
      <c r="N44" s="120"/>
      <c r="O44" s="188"/>
      <c r="P44" s="188"/>
      <c r="Q44" s="188"/>
      <c r="R44" s="188"/>
      <c r="S44" s="188"/>
      <c r="T44" s="188"/>
      <c r="U44" s="188"/>
      <c r="V44" s="188"/>
      <c r="W44" s="188"/>
      <c r="X44" s="188"/>
      <c r="Y44" s="188"/>
      <c r="Z44" s="188"/>
      <c r="AA44" s="188"/>
      <c r="AB44" s="188"/>
      <c r="AC44" s="188"/>
      <c r="AD44" s="188"/>
      <c r="AE44" s="188"/>
      <c r="AF44" s="188"/>
      <c r="AG44" s="188"/>
      <c r="AH44" s="188"/>
      <c r="AI44" s="188"/>
      <c r="AJ44" s="188"/>
      <c r="AK44" s="188"/>
      <c r="AL44" s="188"/>
      <c r="AM44" s="188"/>
      <c r="AN44" s="188"/>
      <c r="AO44" s="188"/>
      <c r="AP44" s="188"/>
      <c r="AQ44" s="188"/>
      <c r="AR44" s="188"/>
      <c r="AS44" s="188"/>
      <c r="AT44" s="188"/>
      <c r="AU44" s="188"/>
      <c r="AV44" s="188"/>
      <c r="AW44" s="188"/>
      <c r="AX44" s="188"/>
      <c r="AY44" s="188"/>
      <c r="AZ44" s="188"/>
      <c r="BA44" s="188"/>
      <c r="BB44" s="188"/>
      <c r="BC44" s="188"/>
      <c r="BD44" s="188"/>
      <c r="BE44" s="188"/>
    </row>
    <row r="45" spans="1:57" x14ac:dyDescent="0.25">
      <c r="A45" s="188"/>
      <c r="B45" s="188"/>
      <c r="C45" s="188"/>
      <c r="D45" s="188"/>
      <c r="E45" s="185" t="s">
        <v>77</v>
      </c>
      <c r="F45" s="119" t="s">
        <v>95</v>
      </c>
      <c r="G45" s="89" t="s">
        <v>105</v>
      </c>
      <c r="H45" s="89"/>
      <c r="I45" s="89"/>
      <c r="J45" s="89"/>
      <c r="K45" s="89"/>
      <c r="L45" s="89"/>
      <c r="M45" s="89"/>
      <c r="N45" s="120"/>
      <c r="O45" s="188"/>
      <c r="P45" s="188"/>
      <c r="Q45" s="188"/>
      <c r="R45" s="188"/>
      <c r="S45" s="188"/>
      <c r="T45" s="188"/>
      <c r="U45" s="188"/>
      <c r="V45" s="188"/>
      <c r="W45" s="188"/>
      <c r="X45" s="188"/>
      <c r="Y45" s="188"/>
      <c r="Z45" s="188"/>
      <c r="AA45" s="188"/>
      <c r="AB45" s="188"/>
      <c r="AC45" s="188"/>
      <c r="AD45" s="188"/>
      <c r="AE45" s="188"/>
      <c r="AF45" s="188"/>
      <c r="AG45" s="188"/>
      <c r="AH45" s="188"/>
      <c r="AI45" s="188"/>
      <c r="AJ45" s="188"/>
      <c r="AK45" s="188"/>
      <c r="AL45" s="188"/>
      <c r="AM45" s="188"/>
      <c r="AN45" s="188"/>
      <c r="AO45" s="188"/>
      <c r="AP45" s="188"/>
      <c r="AQ45" s="188"/>
      <c r="AR45" s="188"/>
      <c r="AS45" s="188"/>
      <c r="AT45" s="188"/>
      <c r="AU45" s="188"/>
      <c r="AV45" s="188"/>
      <c r="AW45" s="188"/>
      <c r="AX45" s="188"/>
      <c r="AY45" s="188"/>
      <c r="AZ45" s="188"/>
      <c r="BA45" s="188"/>
      <c r="BB45" s="188"/>
      <c r="BC45" s="188"/>
      <c r="BD45" s="188"/>
      <c r="BE45" s="188"/>
    </row>
    <row r="46" spans="1:57" ht="14.4" thickBot="1" x14ac:dyDescent="0.3">
      <c r="A46" s="188"/>
      <c r="B46" s="188"/>
      <c r="C46" s="188"/>
      <c r="D46" s="188"/>
      <c r="E46" s="115" t="s">
        <v>68</v>
      </c>
      <c r="F46" s="121" t="s">
        <v>95</v>
      </c>
      <c r="G46" s="122" t="s">
        <v>106</v>
      </c>
      <c r="H46" s="122"/>
      <c r="I46" s="122"/>
      <c r="J46" s="122"/>
      <c r="K46" s="122"/>
      <c r="L46" s="122"/>
      <c r="M46" s="122"/>
      <c r="N46" s="123"/>
      <c r="O46" s="188"/>
      <c r="P46" s="188"/>
      <c r="Q46" s="188"/>
      <c r="R46" s="188"/>
      <c r="S46" s="188"/>
      <c r="T46" s="188"/>
      <c r="U46" s="188"/>
      <c r="V46" s="188"/>
      <c r="W46" s="188"/>
      <c r="X46" s="188"/>
      <c r="Y46" s="188"/>
      <c r="Z46" s="188"/>
      <c r="AA46" s="188"/>
      <c r="AB46" s="188"/>
      <c r="AC46" s="188"/>
      <c r="AD46" s="188"/>
      <c r="AE46" s="188"/>
      <c r="AF46" s="188"/>
      <c r="AG46" s="188"/>
      <c r="AH46" s="188"/>
      <c r="AI46" s="188"/>
      <c r="AJ46" s="188"/>
      <c r="AK46" s="188"/>
      <c r="AL46" s="188"/>
      <c r="AM46" s="188"/>
      <c r="AN46" s="188"/>
      <c r="AO46" s="188"/>
      <c r="AP46" s="188"/>
      <c r="AQ46" s="188"/>
      <c r="AR46" s="188"/>
      <c r="AS46" s="188"/>
      <c r="AT46" s="188"/>
      <c r="AU46" s="188"/>
      <c r="AV46" s="188"/>
      <c r="AW46" s="188"/>
      <c r="AX46" s="188"/>
      <c r="AY46" s="188"/>
      <c r="AZ46" s="188"/>
      <c r="BA46" s="188"/>
      <c r="BB46" s="188"/>
      <c r="BC46" s="188"/>
      <c r="BD46" s="188"/>
      <c r="BE46" s="188"/>
    </row>
    <row r="47" spans="1:57" x14ac:dyDescent="0.25">
      <c r="A47" s="188"/>
      <c r="B47" s="188"/>
      <c r="C47" s="188"/>
      <c r="D47" s="188"/>
      <c r="E47" s="225" t="s">
        <v>110</v>
      </c>
      <c r="F47" s="188"/>
      <c r="G47" s="82" t="s">
        <v>112</v>
      </c>
      <c r="H47" s="188"/>
      <c r="I47" s="188"/>
      <c r="J47" s="188"/>
      <c r="K47" s="188"/>
      <c r="L47" s="188"/>
      <c r="M47" s="188"/>
      <c r="N47" s="188"/>
      <c r="O47" s="188"/>
      <c r="P47" s="188"/>
      <c r="Q47" s="188"/>
      <c r="R47" s="188"/>
      <c r="S47" s="188"/>
      <c r="T47" s="18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  <c r="AF47" s="188"/>
      <c r="AG47" s="188"/>
      <c r="AH47" s="188"/>
      <c r="AI47" s="188"/>
      <c r="AJ47" s="188"/>
      <c r="AK47" s="188"/>
      <c r="AL47" s="188"/>
      <c r="AM47" s="188"/>
      <c r="AN47" s="188"/>
      <c r="AO47" s="188"/>
      <c r="AP47" s="188"/>
      <c r="AQ47" s="188"/>
      <c r="AR47" s="188"/>
      <c r="AS47" s="188"/>
      <c r="AT47" s="188"/>
      <c r="AU47" s="188"/>
      <c r="AV47" s="188"/>
      <c r="AW47" s="188"/>
      <c r="AX47" s="188"/>
      <c r="AY47" s="188"/>
      <c r="AZ47" s="188"/>
      <c r="BA47" s="188"/>
      <c r="BB47" s="188"/>
      <c r="BC47" s="188"/>
      <c r="BD47" s="188"/>
      <c r="BE47" s="188"/>
    </row>
    <row r="48" spans="1:57" x14ac:dyDescent="0.25">
      <c r="A48" s="188"/>
      <c r="B48" s="188"/>
      <c r="C48" s="188"/>
      <c r="D48" s="188"/>
      <c r="E48" s="225" t="s">
        <v>85</v>
      </c>
      <c r="F48" s="188"/>
      <c r="G48" s="82" t="s">
        <v>113</v>
      </c>
      <c r="H48" s="188"/>
      <c r="I48" s="188"/>
      <c r="J48" s="188"/>
      <c r="K48" s="188"/>
      <c r="L48" s="188"/>
      <c r="M48" s="188"/>
      <c r="N48" s="188"/>
      <c r="O48" s="188"/>
      <c r="P48" s="188"/>
      <c r="Q48" s="188"/>
      <c r="R48" s="188"/>
      <c r="S48" s="188"/>
      <c r="T48" s="188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  <c r="AF48" s="188"/>
      <c r="AG48" s="188"/>
      <c r="AH48" s="188"/>
      <c r="AI48" s="188"/>
      <c r="AJ48" s="188"/>
      <c r="AK48" s="188"/>
      <c r="AL48" s="188"/>
      <c r="AM48" s="188"/>
      <c r="AN48" s="188"/>
      <c r="AO48" s="188"/>
      <c r="AP48" s="188"/>
      <c r="AQ48" s="188"/>
      <c r="AR48" s="188"/>
      <c r="AS48" s="188"/>
      <c r="AT48" s="188"/>
      <c r="AU48" s="188"/>
      <c r="AV48" s="188"/>
      <c r="AW48" s="188"/>
      <c r="AX48" s="188"/>
      <c r="AY48" s="188"/>
      <c r="AZ48" s="188"/>
      <c r="BA48" s="188"/>
      <c r="BB48" s="188"/>
      <c r="BC48" s="188"/>
      <c r="BD48" s="188"/>
      <c r="BE48" s="188"/>
    </row>
  </sheetData>
  <mergeCells count="3">
    <mergeCell ref="K3:U3"/>
    <mergeCell ref="K15:U15"/>
    <mergeCell ref="K27:U27"/>
  </mergeCells>
  <pageMargins left="0.7" right="0.7" top="0.75" bottom="0.75" header="0.3" footer="0.3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E36"/>
  <sheetViews>
    <sheetView zoomScale="80" zoomScaleNormal="80" workbookViewId="0">
      <selection activeCell="AE20" sqref="AE20"/>
    </sheetView>
  </sheetViews>
  <sheetFormatPr defaultColWidth="9.109375" defaultRowHeight="13.8" x14ac:dyDescent="0.25"/>
  <cols>
    <col min="1" max="2" width="3.5546875" style="37" customWidth="1"/>
    <col min="3" max="3" width="3" style="37" customWidth="1"/>
    <col min="4" max="4" width="3.5546875" style="37" customWidth="1"/>
    <col min="5" max="5" width="3" style="42" customWidth="1"/>
    <col min="6" max="7" width="3" style="37" customWidth="1"/>
    <col min="8" max="8" width="3.44140625" style="37" customWidth="1"/>
    <col min="9" max="10" width="3" style="37" customWidth="1"/>
    <col min="11" max="11" width="3.5546875" style="37" customWidth="1"/>
    <col min="12" max="12" width="3.44140625" style="37" customWidth="1"/>
    <col min="13" max="13" width="3.5546875" style="37" customWidth="1"/>
    <col min="14" max="14" width="3.44140625" style="37" customWidth="1"/>
    <col min="15" max="15" width="3" style="37" customWidth="1"/>
    <col min="16" max="16" width="3.33203125" style="37" customWidth="1"/>
    <col min="17" max="18" width="3" style="37" customWidth="1"/>
    <col min="19" max="19" width="3.44140625" style="37" customWidth="1"/>
    <col min="20" max="20" width="3.5546875" style="37" customWidth="1"/>
    <col min="21" max="21" width="3.109375" style="37" customWidth="1"/>
    <col min="22" max="22" width="3.5546875" style="37" customWidth="1"/>
    <col min="23" max="36" width="3" style="37" customWidth="1"/>
    <col min="37" max="37" width="3.33203125" style="37" customWidth="1"/>
    <col min="38" max="46" width="3" style="37" customWidth="1"/>
    <col min="47" max="47" width="3.33203125" style="37" customWidth="1"/>
    <col min="48" max="50" width="3" style="37" customWidth="1"/>
    <col min="51" max="51" width="3.44140625" style="37" customWidth="1"/>
    <col min="52" max="52" width="17.33203125" style="37" bestFit="1" customWidth="1"/>
    <col min="53" max="53" width="8.109375" style="37" customWidth="1"/>
    <col min="54" max="54" width="7.5546875" style="37" customWidth="1"/>
    <col min="55" max="16384" width="9.109375" style="37"/>
  </cols>
  <sheetData>
    <row r="1" spans="1:57" ht="27.6" x14ac:dyDescent="0.45">
      <c r="A1" s="188"/>
      <c r="B1" s="38" t="s">
        <v>39</v>
      </c>
      <c r="C1" s="38"/>
      <c r="D1" s="38"/>
      <c r="E1" s="39"/>
      <c r="F1" s="38"/>
      <c r="G1" s="38"/>
      <c r="H1" s="3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  <c r="AK1" s="188"/>
      <c r="AL1" s="188"/>
      <c r="AM1" s="188"/>
      <c r="AN1" s="188"/>
      <c r="AO1" s="188"/>
      <c r="AP1" s="188"/>
      <c r="AQ1" s="188"/>
      <c r="AR1" s="188"/>
      <c r="AS1" s="188"/>
      <c r="AT1" s="188"/>
      <c r="AU1" s="188"/>
      <c r="AV1" s="188"/>
      <c r="AW1" s="188"/>
      <c r="AX1" s="188"/>
      <c r="AY1" s="188"/>
      <c r="AZ1" s="89"/>
      <c r="BA1" s="188"/>
      <c r="BB1" s="188"/>
      <c r="BC1" s="82"/>
      <c r="BD1" s="188"/>
      <c r="BE1" s="188"/>
    </row>
    <row r="2" spans="1:57" x14ac:dyDescent="0.25">
      <c r="A2" s="188"/>
      <c r="B2" s="188"/>
      <c r="C2" s="188"/>
      <c r="D2" s="40" t="s">
        <v>114</v>
      </c>
      <c r="E2" s="41"/>
      <c r="F2" s="40"/>
      <c r="G2" s="40"/>
      <c r="H2" s="40"/>
      <c r="I2" s="40"/>
      <c r="J2" s="40"/>
      <c r="K2" s="40"/>
      <c r="L2" s="40"/>
      <c r="M2" s="40"/>
      <c r="N2" s="40"/>
      <c r="O2" s="40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  <c r="AL2" s="188"/>
      <c r="AM2" s="188"/>
      <c r="AN2" s="188"/>
      <c r="AO2" s="188"/>
      <c r="AP2" s="188"/>
      <c r="AQ2" s="188"/>
      <c r="AR2" s="188"/>
      <c r="AS2" s="188"/>
      <c r="AT2" s="188"/>
      <c r="AU2" s="188"/>
      <c r="AV2" s="188"/>
      <c r="AW2" s="188"/>
      <c r="AX2" s="188"/>
      <c r="AY2" s="188"/>
      <c r="AZ2" s="224"/>
      <c r="BA2" s="223"/>
      <c r="BB2" s="223"/>
      <c r="BC2" s="188"/>
      <c r="BD2" s="188"/>
      <c r="BE2" s="188"/>
    </row>
    <row r="3" spans="1:57" ht="17.399999999999999" x14ac:dyDescent="0.3">
      <c r="A3" s="60"/>
      <c r="B3" s="101"/>
      <c r="C3" s="99"/>
      <c r="D3" s="51" t="s">
        <v>92</v>
      </c>
      <c r="E3" s="18"/>
      <c r="F3" s="10"/>
      <c r="G3" s="10"/>
      <c r="H3" s="11"/>
      <c r="I3" s="229"/>
      <c r="J3" s="229"/>
      <c r="K3" s="254" t="s">
        <v>42</v>
      </c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12"/>
      <c r="W3" s="10"/>
      <c r="X3" s="10"/>
      <c r="Y3" s="10"/>
      <c r="Z3" s="10"/>
      <c r="AA3" s="10"/>
      <c r="AB3" s="10"/>
      <c r="AC3" s="11"/>
      <c r="AD3" s="11"/>
      <c r="AE3" s="10"/>
      <c r="AF3" s="13"/>
      <c r="AG3" s="12"/>
      <c r="AH3" s="10"/>
      <c r="AI3" s="10"/>
      <c r="AJ3" s="13"/>
      <c r="AK3" s="13"/>
      <c r="AL3" s="12"/>
      <c r="AM3" s="10"/>
      <c r="AN3" s="10"/>
      <c r="AO3" s="10"/>
      <c r="AP3" s="10"/>
      <c r="AQ3" s="10"/>
      <c r="AR3" s="10"/>
      <c r="AS3" s="11"/>
      <c r="AT3" s="10"/>
      <c r="AU3" s="13"/>
      <c r="AV3" s="12"/>
      <c r="AW3" s="12"/>
      <c r="AX3" s="12"/>
      <c r="AY3" s="14"/>
      <c r="AZ3" s="85"/>
      <c r="BA3" s="86"/>
      <c r="BB3" s="87"/>
      <c r="BC3" s="188"/>
      <c r="BD3" s="188"/>
      <c r="BE3" s="188"/>
    </row>
    <row r="4" spans="1:57" x14ac:dyDescent="0.25">
      <c r="A4" s="100" t="s">
        <v>43</v>
      </c>
      <c r="B4" s="52"/>
      <c r="C4" s="109"/>
      <c r="D4" s="68">
        <v>34</v>
      </c>
      <c r="E4" s="68">
        <v>35</v>
      </c>
      <c r="F4" s="68">
        <v>36</v>
      </c>
      <c r="G4" s="68">
        <v>37</v>
      </c>
      <c r="H4" s="68">
        <v>38</v>
      </c>
      <c r="I4" s="68">
        <v>39</v>
      </c>
      <c r="J4" s="68">
        <v>40</v>
      </c>
      <c r="K4" s="68">
        <v>41</v>
      </c>
      <c r="L4" s="68">
        <v>42</v>
      </c>
      <c r="M4" s="68">
        <v>43</v>
      </c>
      <c r="N4" s="68">
        <v>44</v>
      </c>
      <c r="O4" s="68">
        <v>45</v>
      </c>
      <c r="P4" s="68">
        <v>46</v>
      </c>
      <c r="Q4" s="68">
        <v>47</v>
      </c>
      <c r="R4" s="68">
        <v>48</v>
      </c>
      <c r="S4" s="68">
        <v>49</v>
      </c>
      <c r="T4" s="68">
        <v>50</v>
      </c>
      <c r="U4" s="68">
        <v>51</v>
      </c>
      <c r="V4" s="68">
        <v>52</v>
      </c>
      <c r="W4" s="68">
        <v>1</v>
      </c>
      <c r="X4" s="68">
        <v>2</v>
      </c>
      <c r="Y4" s="68">
        <v>3</v>
      </c>
      <c r="Z4" s="68">
        <v>4</v>
      </c>
      <c r="AA4" s="68">
        <v>5</v>
      </c>
      <c r="AB4" s="68">
        <v>6</v>
      </c>
      <c r="AC4" s="68">
        <v>7</v>
      </c>
      <c r="AD4" s="68">
        <v>8</v>
      </c>
      <c r="AE4" s="68">
        <v>9</v>
      </c>
      <c r="AF4" s="68">
        <v>10</v>
      </c>
      <c r="AG4" s="68">
        <v>11</v>
      </c>
      <c r="AH4" s="68">
        <v>12</v>
      </c>
      <c r="AI4" s="68">
        <v>13</v>
      </c>
      <c r="AJ4" s="68">
        <v>14</v>
      </c>
      <c r="AK4" s="68">
        <v>15</v>
      </c>
      <c r="AL4" s="68">
        <v>16</v>
      </c>
      <c r="AM4" s="68">
        <v>17</v>
      </c>
      <c r="AN4" s="68">
        <v>18</v>
      </c>
      <c r="AO4" s="68">
        <v>19</v>
      </c>
      <c r="AP4" s="68">
        <v>20</v>
      </c>
      <c r="AQ4" s="68">
        <v>21</v>
      </c>
      <c r="AR4" s="68">
        <v>22</v>
      </c>
      <c r="AS4" s="68">
        <v>23</v>
      </c>
      <c r="AT4" s="68">
        <v>24</v>
      </c>
      <c r="AU4" s="68">
        <v>25</v>
      </c>
      <c r="AV4" s="68">
        <v>26</v>
      </c>
      <c r="AW4" s="68">
        <v>27</v>
      </c>
      <c r="AX4" s="68">
        <v>28</v>
      </c>
      <c r="AY4" s="68">
        <v>29</v>
      </c>
      <c r="AZ4" s="85"/>
      <c r="BA4" s="86"/>
      <c r="BB4" s="88"/>
      <c r="BC4" s="82"/>
      <c r="BD4" s="188"/>
      <c r="BE4" s="188"/>
    </row>
    <row r="5" spans="1:57" ht="14.4" thickBot="1" x14ac:dyDescent="0.3">
      <c r="A5" s="1" t="s">
        <v>44</v>
      </c>
      <c r="B5" s="5"/>
      <c r="C5" s="7"/>
      <c r="D5" s="69" t="s">
        <v>45</v>
      </c>
      <c r="E5" s="69" t="s">
        <v>45</v>
      </c>
      <c r="F5" s="70" t="s">
        <v>46</v>
      </c>
      <c r="G5" s="70" t="s">
        <v>46</v>
      </c>
      <c r="H5" s="70" t="s">
        <v>46</v>
      </c>
      <c r="I5" s="71" t="s">
        <v>46</v>
      </c>
      <c r="J5" s="72" t="s">
        <v>47</v>
      </c>
      <c r="K5" s="72" t="s">
        <v>47</v>
      </c>
      <c r="L5" s="72" t="s">
        <v>47</v>
      </c>
      <c r="M5" s="73" t="s">
        <v>47</v>
      </c>
      <c r="N5" s="74" t="s">
        <v>48</v>
      </c>
      <c r="O5" s="74" t="s">
        <v>48</v>
      </c>
      <c r="P5" s="74" t="s">
        <v>48</v>
      </c>
      <c r="Q5" s="74" t="s">
        <v>48</v>
      </c>
      <c r="R5" s="75" t="s">
        <v>48</v>
      </c>
      <c r="S5" s="76" t="s">
        <v>49</v>
      </c>
      <c r="T5" s="72" t="s">
        <v>49</v>
      </c>
      <c r="U5" s="72" t="s">
        <v>49</v>
      </c>
      <c r="V5" s="72" t="s">
        <v>49</v>
      </c>
      <c r="W5" s="189" t="s">
        <v>50</v>
      </c>
      <c r="X5" s="77" t="s">
        <v>50</v>
      </c>
      <c r="Y5" s="74" t="s">
        <v>50</v>
      </c>
      <c r="Z5" s="74" t="s">
        <v>50</v>
      </c>
      <c r="AA5" s="74" t="s">
        <v>50</v>
      </c>
      <c r="AB5" s="72" t="s">
        <v>51</v>
      </c>
      <c r="AC5" s="72" t="s">
        <v>51</v>
      </c>
      <c r="AD5" s="72" t="s">
        <v>51</v>
      </c>
      <c r="AE5" s="72" t="s">
        <v>51</v>
      </c>
      <c r="AF5" s="75" t="s">
        <v>52</v>
      </c>
      <c r="AG5" s="74" t="s">
        <v>52</v>
      </c>
      <c r="AH5" s="74" t="s">
        <v>52</v>
      </c>
      <c r="AI5" s="74" t="s">
        <v>52</v>
      </c>
      <c r="AJ5" s="72" t="s">
        <v>53</v>
      </c>
      <c r="AK5" s="72" t="s">
        <v>53</v>
      </c>
      <c r="AL5" s="72" t="s">
        <v>53</v>
      </c>
      <c r="AM5" s="76" t="s">
        <v>53</v>
      </c>
      <c r="AN5" s="74" t="s">
        <v>54</v>
      </c>
      <c r="AO5" s="74" t="s">
        <v>54</v>
      </c>
      <c r="AP5" s="74" t="s">
        <v>54</v>
      </c>
      <c r="AQ5" s="74" t="s">
        <v>54</v>
      </c>
      <c r="AR5" s="74" t="s">
        <v>54</v>
      </c>
      <c r="AS5" s="76" t="s">
        <v>55</v>
      </c>
      <c r="AT5" s="72" t="s">
        <v>55</v>
      </c>
      <c r="AU5" s="72" t="s">
        <v>55</v>
      </c>
      <c r="AV5" s="72" t="s">
        <v>55</v>
      </c>
      <c r="AW5" s="75" t="s">
        <v>56</v>
      </c>
      <c r="AX5" s="75" t="s">
        <v>56</v>
      </c>
      <c r="AY5" s="190" t="s">
        <v>56</v>
      </c>
      <c r="AZ5" s="85"/>
      <c r="BA5" s="96" t="s">
        <v>57</v>
      </c>
      <c r="BB5" s="96" t="s">
        <v>58</v>
      </c>
      <c r="BC5" s="82"/>
      <c r="BD5" s="188"/>
      <c r="BE5" s="188"/>
    </row>
    <row r="6" spans="1:57" ht="14.4" thickTop="1" x14ac:dyDescent="0.25">
      <c r="A6" s="1" t="s">
        <v>59</v>
      </c>
      <c r="B6" s="5"/>
      <c r="C6" s="8"/>
      <c r="D6" s="191">
        <v>23</v>
      </c>
      <c r="E6" s="192">
        <v>30</v>
      </c>
      <c r="F6" s="193">
        <v>6</v>
      </c>
      <c r="G6" s="193">
        <v>13</v>
      </c>
      <c r="H6" s="193">
        <v>20</v>
      </c>
      <c r="I6" s="193">
        <v>27</v>
      </c>
      <c r="J6" s="193">
        <v>4</v>
      </c>
      <c r="K6" s="193">
        <v>11</v>
      </c>
      <c r="L6" s="193">
        <v>18</v>
      </c>
      <c r="M6" s="194">
        <v>25</v>
      </c>
      <c r="N6" s="195">
        <v>1</v>
      </c>
      <c r="O6" s="193">
        <v>8</v>
      </c>
      <c r="P6" s="193">
        <v>15</v>
      </c>
      <c r="Q6" s="193">
        <v>22</v>
      </c>
      <c r="R6" s="193">
        <v>29</v>
      </c>
      <c r="S6" s="193">
        <v>6</v>
      </c>
      <c r="T6" s="193">
        <v>13</v>
      </c>
      <c r="U6" s="193">
        <v>20</v>
      </c>
      <c r="V6" s="193">
        <v>27</v>
      </c>
      <c r="W6" s="194">
        <v>3</v>
      </c>
      <c r="X6" s="195">
        <v>10</v>
      </c>
      <c r="Y6" s="193">
        <v>17</v>
      </c>
      <c r="Z6" s="193">
        <v>24</v>
      </c>
      <c r="AA6" s="193">
        <v>31</v>
      </c>
      <c r="AB6" s="193">
        <v>7</v>
      </c>
      <c r="AC6" s="193">
        <v>14</v>
      </c>
      <c r="AD6" s="193">
        <v>21</v>
      </c>
      <c r="AE6" s="193">
        <v>28</v>
      </c>
      <c r="AF6" s="194">
        <v>7</v>
      </c>
      <c r="AG6" s="196">
        <v>14</v>
      </c>
      <c r="AH6" s="193">
        <v>21</v>
      </c>
      <c r="AI6" s="193">
        <v>28</v>
      </c>
      <c r="AJ6" s="193">
        <v>4</v>
      </c>
      <c r="AK6" s="193">
        <v>11</v>
      </c>
      <c r="AL6" s="193">
        <v>18</v>
      </c>
      <c r="AM6" s="193">
        <v>25</v>
      </c>
      <c r="AN6" s="193">
        <v>2</v>
      </c>
      <c r="AO6" s="194">
        <v>9</v>
      </c>
      <c r="AP6" s="195">
        <v>16</v>
      </c>
      <c r="AQ6" s="193">
        <v>23</v>
      </c>
      <c r="AR6" s="193">
        <v>30</v>
      </c>
      <c r="AS6" s="193">
        <v>6</v>
      </c>
      <c r="AT6" s="193">
        <v>13</v>
      </c>
      <c r="AU6" s="193">
        <v>20</v>
      </c>
      <c r="AV6" s="193">
        <v>27</v>
      </c>
      <c r="AW6" s="194">
        <v>4</v>
      </c>
      <c r="AX6" s="21">
        <v>13</v>
      </c>
      <c r="AY6" s="25">
        <v>20</v>
      </c>
      <c r="AZ6" s="98" t="s">
        <v>60</v>
      </c>
      <c r="BA6" s="90">
        <f>COUNTIF(E7:AX11,"x")</f>
        <v>59</v>
      </c>
      <c r="BB6" s="91">
        <f>BA6*8</f>
        <v>472</v>
      </c>
      <c r="BC6" s="82" t="s">
        <v>61</v>
      </c>
      <c r="BD6" s="188"/>
      <c r="BE6" s="188"/>
    </row>
    <row r="7" spans="1:57" x14ac:dyDescent="0.25">
      <c r="A7" s="2"/>
      <c r="B7" s="49" t="s">
        <v>62</v>
      </c>
      <c r="C7" s="22"/>
      <c r="D7" s="206" t="s">
        <v>63</v>
      </c>
      <c r="E7" s="17" t="s">
        <v>64</v>
      </c>
      <c r="F7" s="25" t="s">
        <v>65</v>
      </c>
      <c r="G7" s="25" t="s">
        <v>64</v>
      </c>
      <c r="H7" s="25" t="s">
        <v>65</v>
      </c>
      <c r="I7" s="25" t="s">
        <v>65</v>
      </c>
      <c r="J7" s="25" t="s">
        <v>65</v>
      </c>
      <c r="K7" s="25" t="s">
        <v>65</v>
      </c>
      <c r="L7" s="175" t="s">
        <v>66</v>
      </c>
      <c r="M7" s="198" t="s">
        <v>65</v>
      </c>
      <c r="N7" s="17" t="s">
        <v>65</v>
      </c>
      <c r="O7" s="21" t="s">
        <v>65</v>
      </c>
      <c r="P7" s="21" t="s">
        <v>65</v>
      </c>
      <c r="Q7" s="25" t="s">
        <v>65</v>
      </c>
      <c r="R7" s="25" t="s">
        <v>65</v>
      </c>
      <c r="S7" s="25" t="s">
        <v>65</v>
      </c>
      <c r="T7" s="25" t="s">
        <v>65</v>
      </c>
      <c r="U7" s="25" t="s">
        <v>65</v>
      </c>
      <c r="V7" s="26" t="s">
        <v>66</v>
      </c>
      <c r="W7" s="28" t="s">
        <v>66</v>
      </c>
      <c r="X7" s="17" t="s">
        <v>65</v>
      </c>
      <c r="Y7" s="21" t="s">
        <v>65</v>
      </c>
      <c r="Z7" s="25" t="s">
        <v>65</v>
      </c>
      <c r="AA7" s="25" t="s">
        <v>65</v>
      </c>
      <c r="AB7" s="25" t="s">
        <v>65</v>
      </c>
      <c r="AC7" s="25" t="s">
        <v>65</v>
      </c>
      <c r="AD7" s="180" t="s">
        <v>66</v>
      </c>
      <c r="AE7" s="25" t="s">
        <v>65</v>
      </c>
      <c r="AF7" s="16" t="s">
        <v>65</v>
      </c>
      <c r="AG7" s="201" t="s">
        <v>65</v>
      </c>
      <c r="AH7" s="21" t="s">
        <v>65</v>
      </c>
      <c r="AI7" s="25" t="s">
        <v>65</v>
      </c>
      <c r="AJ7" s="21" t="s">
        <v>65</v>
      </c>
      <c r="AK7" s="21" t="s">
        <v>65</v>
      </c>
      <c r="AL7" s="175" t="s">
        <v>67</v>
      </c>
      <c r="AM7" s="25" t="s">
        <v>65</v>
      </c>
      <c r="AN7" s="175" t="s">
        <v>66</v>
      </c>
      <c r="AO7" s="16" t="s">
        <v>65</v>
      </c>
      <c r="AP7" s="17" t="s">
        <v>65</v>
      </c>
      <c r="AQ7" s="21" t="s">
        <v>65</v>
      </c>
      <c r="AR7" s="21" t="s">
        <v>65</v>
      </c>
      <c r="AS7" s="175" t="s">
        <v>68</v>
      </c>
      <c r="AT7" s="25" t="s">
        <v>65</v>
      </c>
      <c r="AU7" s="25" t="s">
        <v>65</v>
      </c>
      <c r="AV7" s="31" t="s">
        <v>72</v>
      </c>
      <c r="AW7" s="34" t="s">
        <v>72</v>
      </c>
      <c r="AX7" s="175" t="s">
        <v>66</v>
      </c>
      <c r="AY7" s="26" t="s">
        <v>66</v>
      </c>
      <c r="AZ7" s="81" t="s">
        <v>69</v>
      </c>
      <c r="BA7" s="90">
        <f>COUNTIF(E7:AX7,"G")</f>
        <v>34</v>
      </c>
      <c r="BB7" s="91">
        <f>BA7*6</f>
        <v>204</v>
      </c>
      <c r="BC7" s="82" t="s">
        <v>70</v>
      </c>
      <c r="BD7" s="188"/>
      <c r="BE7" s="188"/>
    </row>
    <row r="8" spans="1:57" x14ac:dyDescent="0.25">
      <c r="A8" s="15"/>
      <c r="B8" s="50" t="s">
        <v>71</v>
      </c>
      <c r="C8" s="23"/>
      <c r="D8" s="206" t="s">
        <v>63</v>
      </c>
      <c r="E8" s="67" t="s">
        <v>72</v>
      </c>
      <c r="F8" s="35" t="s">
        <v>72</v>
      </c>
      <c r="G8" s="30" t="s">
        <v>72</v>
      </c>
      <c r="H8" s="30" t="s">
        <v>72</v>
      </c>
      <c r="I8" s="30" t="s">
        <v>72</v>
      </c>
      <c r="J8" s="30" t="s">
        <v>72</v>
      </c>
      <c r="K8" s="220" t="s">
        <v>73</v>
      </c>
      <c r="L8" s="176" t="s">
        <v>66</v>
      </c>
      <c r="M8" s="34" t="s">
        <v>72</v>
      </c>
      <c r="N8" s="44" t="s">
        <v>72</v>
      </c>
      <c r="O8" s="35" t="s">
        <v>72</v>
      </c>
      <c r="P8" s="210" t="s">
        <v>74</v>
      </c>
      <c r="Q8" s="182" t="s">
        <v>74</v>
      </c>
      <c r="R8" s="182" t="s">
        <v>74</v>
      </c>
      <c r="S8" s="182" t="s">
        <v>74</v>
      </c>
      <c r="T8" s="182" t="s">
        <v>74</v>
      </c>
      <c r="U8" s="182" t="s">
        <v>74</v>
      </c>
      <c r="V8" s="26" t="s">
        <v>66</v>
      </c>
      <c r="W8" s="28" t="s">
        <v>66</v>
      </c>
      <c r="X8" s="211" t="s">
        <v>74</v>
      </c>
      <c r="Y8" s="184" t="s">
        <v>74</v>
      </c>
      <c r="Z8" s="182" t="s">
        <v>74</v>
      </c>
      <c r="AA8" s="182" t="s">
        <v>74</v>
      </c>
      <c r="AB8" s="182" t="s">
        <v>74</v>
      </c>
      <c r="AC8" s="182" t="s">
        <v>74</v>
      </c>
      <c r="AD8" s="180" t="s">
        <v>66</v>
      </c>
      <c r="AE8" s="25"/>
      <c r="AF8" s="183" t="s">
        <v>74</v>
      </c>
      <c r="AG8" s="212" t="s">
        <v>74</v>
      </c>
      <c r="AH8" s="184" t="s">
        <v>74</v>
      </c>
      <c r="AI8" s="182" t="s">
        <v>74</v>
      </c>
      <c r="AJ8" s="182" t="s">
        <v>74</v>
      </c>
      <c r="AK8" s="182" t="s">
        <v>74</v>
      </c>
      <c r="AL8" s="182" t="s">
        <v>74</v>
      </c>
      <c r="AM8" s="182" t="s">
        <v>74</v>
      </c>
      <c r="AN8" s="175" t="s">
        <v>66</v>
      </c>
      <c r="AO8" s="34" t="s">
        <v>72</v>
      </c>
      <c r="AP8" s="220" t="s">
        <v>73</v>
      </c>
      <c r="AQ8" s="35" t="s">
        <v>72</v>
      </c>
      <c r="AR8" s="35" t="s">
        <v>72</v>
      </c>
      <c r="AS8" s="30" t="s">
        <v>72</v>
      </c>
      <c r="AT8" s="30" t="s">
        <v>72</v>
      </c>
      <c r="AU8" s="31" t="s">
        <v>72</v>
      </c>
      <c r="AV8" s="30" t="s">
        <v>72</v>
      </c>
      <c r="AW8" s="32" t="s">
        <v>72</v>
      </c>
      <c r="AX8" s="176" t="s">
        <v>66</v>
      </c>
      <c r="AY8" s="26" t="s">
        <v>66</v>
      </c>
      <c r="AZ8" s="110" t="s">
        <v>75</v>
      </c>
      <c r="BA8" s="90">
        <f>COUNTIF(E8:AX8,"k")</f>
        <v>20</v>
      </c>
      <c r="BB8" s="91">
        <f>BA8*4.5</f>
        <v>90</v>
      </c>
      <c r="BC8" s="83" t="s">
        <v>109</v>
      </c>
      <c r="BD8" s="188" t="s">
        <v>110</v>
      </c>
      <c r="BE8" s="188"/>
    </row>
    <row r="9" spans="1:57" x14ac:dyDescent="0.25">
      <c r="A9" s="3"/>
      <c r="B9" s="5" t="s">
        <v>76</v>
      </c>
      <c r="C9" s="24"/>
      <c r="D9" s="206" t="s">
        <v>63</v>
      </c>
      <c r="E9" s="44" t="s">
        <v>72</v>
      </c>
      <c r="F9" s="35" t="s">
        <v>72</v>
      </c>
      <c r="G9" s="31" t="s">
        <v>72</v>
      </c>
      <c r="H9" s="31" t="s">
        <v>72</v>
      </c>
      <c r="I9" s="31" t="s">
        <v>72</v>
      </c>
      <c r="J9" s="31" t="s">
        <v>72</v>
      </c>
      <c r="K9" s="31" t="s">
        <v>72</v>
      </c>
      <c r="L9" s="175" t="s">
        <v>66</v>
      </c>
      <c r="M9" s="34" t="s">
        <v>72</v>
      </c>
      <c r="N9" s="44" t="s">
        <v>72</v>
      </c>
      <c r="O9" s="35" t="s">
        <v>72</v>
      </c>
      <c r="P9" s="31" t="s">
        <v>72</v>
      </c>
      <c r="Q9" s="31" t="s">
        <v>72</v>
      </c>
      <c r="R9" s="31" t="s">
        <v>72</v>
      </c>
      <c r="S9" s="31" t="s">
        <v>72</v>
      </c>
      <c r="T9" s="31" t="s">
        <v>72</v>
      </c>
      <c r="U9" s="220" t="s">
        <v>73</v>
      </c>
      <c r="V9" s="26" t="s">
        <v>66</v>
      </c>
      <c r="W9" s="28" t="s">
        <v>66</v>
      </c>
      <c r="X9" s="44" t="s">
        <v>72</v>
      </c>
      <c r="Y9" s="35" t="s">
        <v>72</v>
      </c>
      <c r="Z9" s="31" t="s">
        <v>72</v>
      </c>
      <c r="AA9" s="31" t="s">
        <v>72</v>
      </c>
      <c r="AB9" s="31" t="s">
        <v>72</v>
      </c>
      <c r="AC9" s="31" t="s">
        <v>72</v>
      </c>
      <c r="AD9" s="180" t="s">
        <v>66</v>
      </c>
      <c r="AE9" s="31" t="s">
        <v>72</v>
      </c>
      <c r="AF9" s="34" t="s">
        <v>72</v>
      </c>
      <c r="AG9" s="202" t="s">
        <v>72</v>
      </c>
      <c r="AH9" s="35" t="s">
        <v>72</v>
      </c>
      <c r="AI9" s="31" t="s">
        <v>72</v>
      </c>
      <c r="AJ9" s="31" t="s">
        <v>72</v>
      </c>
      <c r="AK9" s="31" t="s">
        <v>72</v>
      </c>
      <c r="AL9" s="31" t="s">
        <v>72</v>
      </c>
      <c r="AM9" s="175" t="s">
        <v>77</v>
      </c>
      <c r="AN9" s="175" t="s">
        <v>66</v>
      </c>
      <c r="AO9" s="34" t="s">
        <v>72</v>
      </c>
      <c r="AP9" s="44" t="s">
        <v>72</v>
      </c>
      <c r="AQ9" s="35" t="s">
        <v>72</v>
      </c>
      <c r="AR9" s="31" t="s">
        <v>72</v>
      </c>
      <c r="AS9" s="31" t="s">
        <v>72</v>
      </c>
      <c r="AT9" s="31" t="s">
        <v>72</v>
      </c>
      <c r="AU9" s="31" t="s">
        <v>72</v>
      </c>
      <c r="AV9" s="31" t="s">
        <v>72</v>
      </c>
      <c r="AW9" s="34" t="s">
        <v>72</v>
      </c>
      <c r="AX9" s="175" t="s">
        <v>66</v>
      </c>
      <c r="AY9" s="26" t="s">
        <v>66</v>
      </c>
      <c r="AZ9" s="187"/>
      <c r="BA9" s="92">
        <f>COUNTIF(D9:AX9,"G")</f>
        <v>0</v>
      </c>
      <c r="BB9" s="91">
        <f>BA9*6</f>
        <v>0</v>
      </c>
      <c r="BC9" s="83" t="s">
        <v>70</v>
      </c>
      <c r="BD9" s="188"/>
      <c r="BE9" s="188"/>
    </row>
    <row r="10" spans="1:57" x14ac:dyDescent="0.25">
      <c r="A10" s="3"/>
      <c r="B10" s="5" t="s">
        <v>78</v>
      </c>
      <c r="C10" s="24"/>
      <c r="D10" s="206" t="s">
        <v>63</v>
      </c>
      <c r="E10" s="48" t="s">
        <v>79</v>
      </c>
      <c r="F10" s="47" t="s">
        <v>79</v>
      </c>
      <c r="G10" s="36" t="s">
        <v>79</v>
      </c>
      <c r="H10" s="36" t="s">
        <v>79</v>
      </c>
      <c r="I10" s="79" t="s">
        <v>79</v>
      </c>
      <c r="J10" s="79" t="s">
        <v>79</v>
      </c>
      <c r="K10" s="79" t="s">
        <v>79</v>
      </c>
      <c r="L10" s="175" t="s">
        <v>66</v>
      </c>
      <c r="M10" s="46" t="s">
        <v>79</v>
      </c>
      <c r="N10" s="48" t="s">
        <v>79</v>
      </c>
      <c r="O10" s="47" t="s">
        <v>79</v>
      </c>
      <c r="P10" s="36" t="s">
        <v>79</v>
      </c>
      <c r="Q10" s="36" t="s">
        <v>79</v>
      </c>
      <c r="R10" s="36" t="s">
        <v>79</v>
      </c>
      <c r="S10" s="36" t="s">
        <v>79</v>
      </c>
      <c r="T10" s="36" t="s">
        <v>79</v>
      </c>
      <c r="U10" s="36" t="s">
        <v>79</v>
      </c>
      <c r="V10" s="26" t="s">
        <v>66</v>
      </c>
      <c r="W10" s="28" t="s">
        <v>66</v>
      </c>
      <c r="X10" s="48" t="s">
        <v>79</v>
      </c>
      <c r="Y10" s="47" t="s">
        <v>79</v>
      </c>
      <c r="Z10" s="36" t="s">
        <v>79</v>
      </c>
      <c r="AA10" s="36" t="s">
        <v>79</v>
      </c>
      <c r="AB10" s="36" t="s">
        <v>79</v>
      </c>
      <c r="AC10" s="221" t="s">
        <v>80</v>
      </c>
      <c r="AD10" s="180" t="s">
        <v>66</v>
      </c>
      <c r="AE10" s="36" t="s">
        <v>79</v>
      </c>
      <c r="AF10" s="46" t="s">
        <v>79</v>
      </c>
      <c r="AG10" s="197" t="s">
        <v>79</v>
      </c>
      <c r="AH10" s="47" t="s">
        <v>79</v>
      </c>
      <c r="AI10" s="36" t="s">
        <v>79</v>
      </c>
      <c r="AJ10" s="36" t="s">
        <v>79</v>
      </c>
      <c r="AK10" s="36" t="s">
        <v>81</v>
      </c>
      <c r="AL10" s="36" t="s">
        <v>79</v>
      </c>
      <c r="AM10" s="36" t="s">
        <v>79</v>
      </c>
      <c r="AN10" s="175" t="s">
        <v>66</v>
      </c>
      <c r="AO10" s="46" t="s">
        <v>79</v>
      </c>
      <c r="AP10" s="48" t="s">
        <v>79</v>
      </c>
      <c r="AQ10" s="208" t="s">
        <v>82</v>
      </c>
      <c r="AR10" s="36" t="s">
        <v>79</v>
      </c>
      <c r="AS10" s="36" t="s">
        <v>79</v>
      </c>
      <c r="AT10" s="36" t="s">
        <v>79</v>
      </c>
      <c r="AU10" s="36" t="s">
        <v>79</v>
      </c>
      <c r="AV10" s="36" t="s">
        <v>79</v>
      </c>
      <c r="AW10" s="46" t="s">
        <v>79</v>
      </c>
      <c r="AX10" s="175" t="s">
        <v>66</v>
      </c>
      <c r="AY10" s="26" t="s">
        <v>66</v>
      </c>
      <c r="AZ10" s="186" t="s">
        <v>83</v>
      </c>
      <c r="BA10" s="92">
        <f>COUNTIF(D10:AX10,"A")</f>
        <v>37</v>
      </c>
      <c r="BB10" s="111">
        <f>BA10*3</f>
        <v>111</v>
      </c>
      <c r="BC10" s="83" t="s">
        <v>115</v>
      </c>
      <c r="BD10" s="188"/>
      <c r="BE10" s="188" t="s">
        <v>85</v>
      </c>
    </row>
    <row r="11" spans="1:57" ht="14.4" thickBot="1" x14ac:dyDescent="0.3">
      <c r="A11" s="3"/>
      <c r="B11" s="5" t="s">
        <v>86</v>
      </c>
      <c r="C11" s="66"/>
      <c r="D11" s="206" t="s">
        <v>63</v>
      </c>
      <c r="E11" s="204" t="s">
        <v>65</v>
      </c>
      <c r="F11" s="19" t="s">
        <v>65</v>
      </c>
      <c r="G11" s="19" t="s">
        <v>65</v>
      </c>
      <c r="H11" s="19" t="s">
        <v>65</v>
      </c>
      <c r="I11" s="19" t="s">
        <v>65</v>
      </c>
      <c r="J11" s="19" t="s">
        <v>65</v>
      </c>
      <c r="K11" s="19" t="s">
        <v>65</v>
      </c>
      <c r="L11" s="177" t="s">
        <v>66</v>
      </c>
      <c r="M11" s="199" t="s">
        <v>65</v>
      </c>
      <c r="N11" s="204" t="s">
        <v>65</v>
      </c>
      <c r="O11" s="27" t="s">
        <v>65</v>
      </c>
      <c r="P11" s="19" t="s">
        <v>65</v>
      </c>
      <c r="Q11" s="19" t="s">
        <v>65</v>
      </c>
      <c r="R11" s="19" t="s">
        <v>65</v>
      </c>
      <c r="S11" s="19" t="s">
        <v>65</v>
      </c>
      <c r="T11" s="19" t="s">
        <v>65</v>
      </c>
      <c r="U11" s="19" t="s">
        <v>65</v>
      </c>
      <c r="V11" s="29" t="s">
        <v>66</v>
      </c>
      <c r="W11" s="45" t="s">
        <v>66</v>
      </c>
      <c r="X11" s="204" t="s">
        <v>65</v>
      </c>
      <c r="Y11" s="27" t="s">
        <v>65</v>
      </c>
      <c r="Z11" s="19" t="s">
        <v>65</v>
      </c>
      <c r="AA11" s="19" t="s">
        <v>65</v>
      </c>
      <c r="AB11" s="19" t="s">
        <v>65</v>
      </c>
      <c r="AC11" s="19" t="s">
        <v>65</v>
      </c>
      <c r="AD11" s="181" t="s">
        <v>66</v>
      </c>
      <c r="AE11" s="19" t="s">
        <v>65</v>
      </c>
      <c r="AF11" s="20" t="s">
        <v>65</v>
      </c>
      <c r="AG11" s="203" t="s">
        <v>65</v>
      </c>
      <c r="AH11" s="27" t="s">
        <v>65</v>
      </c>
      <c r="AI11" s="19" t="s">
        <v>65</v>
      </c>
      <c r="AJ11" s="178" t="s">
        <v>64</v>
      </c>
      <c r="AK11" s="177" t="s">
        <v>87</v>
      </c>
      <c r="AL11" s="19" t="s">
        <v>65</v>
      </c>
      <c r="AM11" s="19" t="s">
        <v>65</v>
      </c>
      <c r="AN11" s="177" t="s">
        <v>66</v>
      </c>
      <c r="AO11" s="20" t="s">
        <v>65</v>
      </c>
      <c r="AP11" s="179" t="s">
        <v>65</v>
      </c>
      <c r="AQ11" s="207" t="s">
        <v>66</v>
      </c>
      <c r="AR11" s="19" t="s">
        <v>65</v>
      </c>
      <c r="AS11" s="19" t="s">
        <v>65</v>
      </c>
      <c r="AT11" s="19" t="s">
        <v>65</v>
      </c>
      <c r="AU11" s="19" t="s">
        <v>65</v>
      </c>
      <c r="AV11" s="43" t="s">
        <v>72</v>
      </c>
      <c r="AW11" s="200" t="s">
        <v>72</v>
      </c>
      <c r="AX11" s="175" t="s">
        <v>66</v>
      </c>
      <c r="AY11" s="26" t="s">
        <v>66</v>
      </c>
      <c r="AZ11" s="81" t="s">
        <v>69</v>
      </c>
      <c r="BA11" s="90">
        <f>COUNTIF(E11:AX11,"G")</f>
        <v>35</v>
      </c>
      <c r="BB11" s="91">
        <f>BA11*6</f>
        <v>210</v>
      </c>
      <c r="BC11" s="82" t="s">
        <v>70</v>
      </c>
      <c r="BD11" s="188"/>
      <c r="BE11" s="188"/>
    </row>
    <row r="12" spans="1:57" ht="15" thickTop="1" thickBot="1" x14ac:dyDescent="0.3">
      <c r="A12" s="102"/>
      <c r="B12" s="103"/>
      <c r="C12" s="104"/>
      <c r="D12" s="104"/>
      <c r="E12" s="104"/>
      <c r="F12" s="55"/>
      <c r="G12" s="55"/>
      <c r="H12" s="55"/>
      <c r="I12" s="104"/>
      <c r="J12" s="104"/>
      <c r="K12" s="104"/>
      <c r="L12" s="104"/>
      <c r="M12" s="104"/>
      <c r="N12" s="104"/>
      <c r="O12" s="55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55"/>
      <c r="AI12" s="104"/>
      <c r="AJ12" s="104"/>
      <c r="AK12" s="104"/>
      <c r="AL12" s="104"/>
      <c r="AM12" s="104"/>
      <c r="AN12" s="104"/>
      <c r="AO12" s="104"/>
      <c r="AP12" s="55"/>
      <c r="AQ12" s="104"/>
      <c r="AR12" s="104"/>
      <c r="AS12" s="104"/>
      <c r="AT12" s="104"/>
      <c r="AU12" s="104"/>
      <c r="AV12" s="104"/>
      <c r="AW12" s="89"/>
      <c r="AX12" s="89"/>
      <c r="AY12" s="89"/>
      <c r="AZ12" s="95" t="s">
        <v>38</v>
      </c>
      <c r="BA12" s="106">
        <f>SUM(BA6:BA11)</f>
        <v>185</v>
      </c>
      <c r="BB12" s="107">
        <f>SUM(BB7:BB11)</f>
        <v>615</v>
      </c>
      <c r="BC12" s="82"/>
      <c r="BD12" s="188"/>
      <c r="BE12" s="188"/>
    </row>
    <row r="13" spans="1:57" ht="15.75" customHeight="1" x14ac:dyDescent="0.45">
      <c r="A13" s="188"/>
      <c r="B13" s="38"/>
      <c r="C13" s="38"/>
      <c r="D13" s="38"/>
      <c r="E13" s="39"/>
      <c r="F13" s="38"/>
      <c r="G13" s="38"/>
      <c r="H13" s="38"/>
      <c r="I13" s="188"/>
      <c r="J13" s="188"/>
      <c r="K13" s="222"/>
      <c r="L13" s="222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8"/>
      <c r="AB13" s="188"/>
      <c r="AC13" s="188"/>
      <c r="AD13" s="188" t="s">
        <v>91</v>
      </c>
      <c r="AE13" s="188"/>
      <c r="AF13" s="188"/>
      <c r="AG13" s="188"/>
      <c r="AH13" s="188"/>
      <c r="AI13" s="188"/>
      <c r="AJ13" s="188"/>
      <c r="AK13" s="188"/>
      <c r="AL13" s="188"/>
      <c r="AM13" s="188"/>
      <c r="AN13" s="222"/>
      <c r="AO13" s="188"/>
      <c r="AP13" s="188"/>
      <c r="AQ13" s="188"/>
      <c r="AR13" s="188"/>
      <c r="AS13" s="188"/>
      <c r="AT13" s="188"/>
      <c r="AU13" s="188"/>
      <c r="AV13" s="188"/>
      <c r="AW13" s="188"/>
      <c r="AX13" s="188"/>
      <c r="AY13" s="188"/>
      <c r="AZ13" s="223"/>
      <c r="BA13" s="223"/>
      <c r="BB13" s="223"/>
      <c r="BC13" s="223"/>
      <c r="BD13" s="188"/>
      <c r="BE13" s="188"/>
    </row>
    <row r="14" spans="1:57" x14ac:dyDescent="0.25">
      <c r="A14" s="188"/>
      <c r="B14" s="188"/>
      <c r="C14" s="188"/>
      <c r="D14" s="40" t="s">
        <v>114</v>
      </c>
      <c r="E14" s="41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188"/>
      <c r="Q14" s="188"/>
      <c r="R14" s="188"/>
      <c r="S14" s="188"/>
      <c r="T14" s="188"/>
      <c r="U14" s="188"/>
      <c r="V14" s="188"/>
      <c r="W14" s="188"/>
      <c r="X14" s="188"/>
      <c r="Y14" s="188"/>
      <c r="Z14" s="188"/>
      <c r="AA14" s="188"/>
      <c r="AB14" s="188"/>
      <c r="AC14" s="188"/>
      <c r="AD14" s="188"/>
      <c r="AE14" s="188"/>
      <c r="AF14" s="188"/>
      <c r="AG14" s="188"/>
      <c r="AH14" s="188"/>
      <c r="AI14" s="188"/>
      <c r="AJ14" s="188"/>
      <c r="AK14" s="188"/>
      <c r="AL14" s="188"/>
      <c r="AM14" s="188"/>
      <c r="AN14" s="188"/>
      <c r="AO14" s="188"/>
      <c r="AP14" s="188"/>
      <c r="AQ14" s="188"/>
      <c r="AR14" s="188"/>
      <c r="AS14" s="188"/>
      <c r="AT14" s="188"/>
      <c r="AU14" s="188"/>
      <c r="AV14" s="188"/>
      <c r="AW14" s="188"/>
      <c r="AX14" s="188"/>
      <c r="AY14" s="188"/>
      <c r="AZ14" s="224"/>
      <c r="BA14" s="223"/>
      <c r="BB14" s="223"/>
      <c r="BC14" s="223"/>
      <c r="BD14" s="188"/>
      <c r="BE14" s="188"/>
    </row>
    <row r="15" spans="1:57" ht="17.399999999999999" x14ac:dyDescent="0.3">
      <c r="A15" s="60" t="s">
        <v>91</v>
      </c>
      <c r="B15" s="101" t="s">
        <v>91</v>
      </c>
      <c r="C15" s="99"/>
      <c r="D15" s="9" t="s">
        <v>93</v>
      </c>
      <c r="E15" s="18"/>
      <c r="F15" s="10"/>
      <c r="G15" s="10"/>
      <c r="H15" s="11"/>
      <c r="I15" s="229"/>
      <c r="J15" s="229"/>
      <c r="K15" s="254" t="s">
        <v>42</v>
      </c>
      <c r="L15" s="255"/>
      <c r="M15" s="255"/>
      <c r="N15" s="255"/>
      <c r="O15" s="255"/>
      <c r="P15" s="255"/>
      <c r="Q15" s="255"/>
      <c r="R15" s="255"/>
      <c r="S15" s="255"/>
      <c r="T15" s="255"/>
      <c r="U15" s="255"/>
      <c r="V15" s="12"/>
      <c r="W15" s="10"/>
      <c r="X15" s="10"/>
      <c r="Y15" s="10"/>
      <c r="Z15" s="10"/>
      <c r="AA15" s="10"/>
      <c r="AB15" s="10"/>
      <c r="AC15" s="11"/>
      <c r="AD15" s="11"/>
      <c r="AE15" s="10"/>
      <c r="AF15" s="13"/>
      <c r="AG15" s="12"/>
      <c r="AH15" s="10"/>
      <c r="AI15" s="10"/>
      <c r="AJ15" s="13"/>
      <c r="AK15" s="13"/>
      <c r="AL15" s="12"/>
      <c r="AM15" s="10"/>
      <c r="AN15" s="10"/>
      <c r="AO15" s="10"/>
      <c r="AP15" s="10"/>
      <c r="AQ15" s="10"/>
      <c r="AR15" s="10"/>
      <c r="AS15" s="11"/>
      <c r="AT15" s="10"/>
      <c r="AU15" s="13"/>
      <c r="AV15" s="12"/>
      <c r="AW15" s="12"/>
      <c r="AX15" s="12"/>
      <c r="AY15" s="62"/>
      <c r="AZ15" s="85"/>
      <c r="BA15" s="86"/>
      <c r="BB15" s="87"/>
      <c r="BC15" s="223"/>
      <c r="BD15" s="188"/>
      <c r="BE15" s="188"/>
    </row>
    <row r="16" spans="1:57" x14ac:dyDescent="0.25">
      <c r="A16" s="63" t="s">
        <v>43</v>
      </c>
      <c r="B16" s="5"/>
      <c r="C16" s="109"/>
      <c r="D16" s="68">
        <v>34</v>
      </c>
      <c r="E16" s="68">
        <v>35</v>
      </c>
      <c r="F16" s="68">
        <v>36</v>
      </c>
      <c r="G16" s="68">
        <v>37</v>
      </c>
      <c r="H16" s="68">
        <v>38</v>
      </c>
      <c r="I16" s="68">
        <v>39</v>
      </c>
      <c r="J16" s="68">
        <v>40</v>
      </c>
      <c r="K16" s="68">
        <v>41</v>
      </c>
      <c r="L16" s="68">
        <v>42</v>
      </c>
      <c r="M16" s="68">
        <v>43</v>
      </c>
      <c r="N16" s="68">
        <v>44</v>
      </c>
      <c r="O16" s="68">
        <v>45</v>
      </c>
      <c r="P16" s="68">
        <v>46</v>
      </c>
      <c r="Q16" s="68">
        <v>47</v>
      </c>
      <c r="R16" s="68">
        <v>48</v>
      </c>
      <c r="S16" s="68">
        <v>49</v>
      </c>
      <c r="T16" s="68">
        <v>50</v>
      </c>
      <c r="U16" s="68">
        <v>51</v>
      </c>
      <c r="V16" s="68">
        <v>52</v>
      </c>
      <c r="W16" s="68">
        <v>1</v>
      </c>
      <c r="X16" s="68">
        <v>2</v>
      </c>
      <c r="Y16" s="68">
        <v>3</v>
      </c>
      <c r="Z16" s="68">
        <v>4</v>
      </c>
      <c r="AA16" s="68">
        <v>5</v>
      </c>
      <c r="AB16" s="68">
        <v>6</v>
      </c>
      <c r="AC16" s="68">
        <v>7</v>
      </c>
      <c r="AD16" s="68">
        <v>8</v>
      </c>
      <c r="AE16" s="68">
        <v>9</v>
      </c>
      <c r="AF16" s="68">
        <v>10</v>
      </c>
      <c r="AG16" s="68">
        <v>11</v>
      </c>
      <c r="AH16" s="68">
        <v>12</v>
      </c>
      <c r="AI16" s="68">
        <v>13</v>
      </c>
      <c r="AJ16" s="68">
        <v>14</v>
      </c>
      <c r="AK16" s="68">
        <v>15</v>
      </c>
      <c r="AL16" s="68">
        <v>16</v>
      </c>
      <c r="AM16" s="68">
        <v>17</v>
      </c>
      <c r="AN16" s="68">
        <v>18</v>
      </c>
      <c r="AO16" s="68">
        <v>19</v>
      </c>
      <c r="AP16" s="68">
        <v>20</v>
      </c>
      <c r="AQ16" s="68">
        <v>21</v>
      </c>
      <c r="AR16" s="68">
        <v>22</v>
      </c>
      <c r="AS16" s="68">
        <v>23</v>
      </c>
      <c r="AT16" s="68">
        <v>24</v>
      </c>
      <c r="AU16" s="68">
        <v>25</v>
      </c>
      <c r="AV16" s="68">
        <v>26</v>
      </c>
      <c r="AW16" s="68">
        <v>27</v>
      </c>
      <c r="AX16" s="68">
        <v>28</v>
      </c>
      <c r="AY16" s="68">
        <v>29</v>
      </c>
      <c r="AZ16" s="85"/>
      <c r="BA16" s="86"/>
      <c r="BB16" s="88"/>
      <c r="BC16" s="108"/>
      <c r="BD16" s="188"/>
      <c r="BE16" s="188"/>
    </row>
    <row r="17" spans="1:57" ht="14.4" thickBot="1" x14ac:dyDescent="0.3">
      <c r="A17" s="63" t="s">
        <v>44</v>
      </c>
      <c r="B17" s="5"/>
      <c r="C17" s="7"/>
      <c r="D17" s="69" t="s">
        <v>45</v>
      </c>
      <c r="E17" s="69" t="s">
        <v>45</v>
      </c>
      <c r="F17" s="70" t="s">
        <v>46</v>
      </c>
      <c r="G17" s="70" t="s">
        <v>46</v>
      </c>
      <c r="H17" s="70" t="s">
        <v>46</v>
      </c>
      <c r="I17" s="71" t="s">
        <v>46</v>
      </c>
      <c r="J17" s="72" t="s">
        <v>47</v>
      </c>
      <c r="K17" s="72" t="s">
        <v>47</v>
      </c>
      <c r="L17" s="72" t="s">
        <v>47</v>
      </c>
      <c r="M17" s="73" t="s">
        <v>47</v>
      </c>
      <c r="N17" s="74" t="s">
        <v>48</v>
      </c>
      <c r="O17" s="74" t="s">
        <v>48</v>
      </c>
      <c r="P17" s="74" t="s">
        <v>48</v>
      </c>
      <c r="Q17" s="74" t="s">
        <v>48</v>
      </c>
      <c r="R17" s="75" t="s">
        <v>48</v>
      </c>
      <c r="S17" s="76" t="s">
        <v>49</v>
      </c>
      <c r="T17" s="72" t="s">
        <v>49</v>
      </c>
      <c r="U17" s="72" t="s">
        <v>49</v>
      </c>
      <c r="V17" s="72" t="s">
        <v>49</v>
      </c>
      <c r="W17" s="189" t="s">
        <v>50</v>
      </c>
      <c r="X17" s="77" t="s">
        <v>50</v>
      </c>
      <c r="Y17" s="74" t="s">
        <v>50</v>
      </c>
      <c r="Z17" s="74" t="s">
        <v>50</v>
      </c>
      <c r="AA17" s="74" t="s">
        <v>50</v>
      </c>
      <c r="AB17" s="72" t="s">
        <v>51</v>
      </c>
      <c r="AC17" s="72" t="s">
        <v>51</v>
      </c>
      <c r="AD17" s="72" t="s">
        <v>51</v>
      </c>
      <c r="AE17" s="72" t="s">
        <v>51</v>
      </c>
      <c r="AF17" s="75" t="s">
        <v>52</v>
      </c>
      <c r="AG17" s="74" t="s">
        <v>52</v>
      </c>
      <c r="AH17" s="74" t="s">
        <v>52</v>
      </c>
      <c r="AI17" s="74" t="s">
        <v>52</v>
      </c>
      <c r="AJ17" s="72" t="s">
        <v>53</v>
      </c>
      <c r="AK17" s="72" t="s">
        <v>53</v>
      </c>
      <c r="AL17" s="72" t="s">
        <v>53</v>
      </c>
      <c r="AM17" s="76" t="s">
        <v>53</v>
      </c>
      <c r="AN17" s="74" t="s">
        <v>54</v>
      </c>
      <c r="AO17" s="74" t="s">
        <v>54</v>
      </c>
      <c r="AP17" s="74" t="s">
        <v>54</v>
      </c>
      <c r="AQ17" s="74" t="s">
        <v>54</v>
      </c>
      <c r="AR17" s="74" t="s">
        <v>54</v>
      </c>
      <c r="AS17" s="76" t="s">
        <v>55</v>
      </c>
      <c r="AT17" s="72" t="s">
        <v>55</v>
      </c>
      <c r="AU17" s="72" t="s">
        <v>55</v>
      </c>
      <c r="AV17" s="72" t="s">
        <v>55</v>
      </c>
      <c r="AW17" s="75" t="s">
        <v>56</v>
      </c>
      <c r="AX17" s="75" t="s">
        <v>56</v>
      </c>
      <c r="AY17" s="190" t="s">
        <v>56</v>
      </c>
      <c r="AZ17" s="85"/>
      <c r="BA17" s="96" t="s">
        <v>57</v>
      </c>
      <c r="BB17" s="96" t="s">
        <v>58</v>
      </c>
      <c r="BC17" s="82"/>
      <c r="BD17" s="188"/>
      <c r="BE17" s="188"/>
    </row>
    <row r="18" spans="1:57" ht="14.4" thickTop="1" x14ac:dyDescent="0.25">
      <c r="A18" s="63" t="s">
        <v>59</v>
      </c>
      <c r="B18" s="5"/>
      <c r="C18" s="8"/>
      <c r="D18" s="191">
        <v>23</v>
      </c>
      <c r="E18" s="192">
        <v>30</v>
      </c>
      <c r="F18" s="193">
        <v>6</v>
      </c>
      <c r="G18" s="193">
        <v>13</v>
      </c>
      <c r="H18" s="193">
        <v>20</v>
      </c>
      <c r="I18" s="193">
        <v>27</v>
      </c>
      <c r="J18" s="193">
        <v>4</v>
      </c>
      <c r="K18" s="193">
        <v>11</v>
      </c>
      <c r="L18" s="193">
        <v>18</v>
      </c>
      <c r="M18" s="194">
        <v>25</v>
      </c>
      <c r="N18" s="195">
        <v>1</v>
      </c>
      <c r="O18" s="193">
        <v>8</v>
      </c>
      <c r="P18" s="193">
        <v>15</v>
      </c>
      <c r="Q18" s="193">
        <v>22</v>
      </c>
      <c r="R18" s="193">
        <v>29</v>
      </c>
      <c r="S18" s="193">
        <v>6</v>
      </c>
      <c r="T18" s="193">
        <v>13</v>
      </c>
      <c r="U18" s="193">
        <v>20</v>
      </c>
      <c r="V18" s="193">
        <v>27</v>
      </c>
      <c r="W18" s="194">
        <v>3</v>
      </c>
      <c r="X18" s="195">
        <v>10</v>
      </c>
      <c r="Y18" s="193">
        <v>17</v>
      </c>
      <c r="Z18" s="193">
        <v>24</v>
      </c>
      <c r="AA18" s="193">
        <v>31</v>
      </c>
      <c r="AB18" s="193">
        <v>7</v>
      </c>
      <c r="AC18" s="193">
        <v>14</v>
      </c>
      <c r="AD18" s="193">
        <v>21</v>
      </c>
      <c r="AE18" s="193">
        <v>28</v>
      </c>
      <c r="AF18" s="194">
        <v>7</v>
      </c>
      <c r="AG18" s="196">
        <v>14</v>
      </c>
      <c r="AH18" s="193">
        <v>21</v>
      </c>
      <c r="AI18" s="193">
        <v>28</v>
      </c>
      <c r="AJ18" s="193">
        <v>4</v>
      </c>
      <c r="AK18" s="193">
        <v>11</v>
      </c>
      <c r="AL18" s="193">
        <v>18</v>
      </c>
      <c r="AM18" s="193">
        <v>25</v>
      </c>
      <c r="AN18" s="193">
        <v>2</v>
      </c>
      <c r="AO18" s="194">
        <v>9</v>
      </c>
      <c r="AP18" s="195">
        <v>16</v>
      </c>
      <c r="AQ18" s="193">
        <v>23</v>
      </c>
      <c r="AR18" s="193">
        <v>30</v>
      </c>
      <c r="AS18" s="193">
        <v>6</v>
      </c>
      <c r="AT18" s="193">
        <v>13</v>
      </c>
      <c r="AU18" s="193">
        <v>20</v>
      </c>
      <c r="AV18" s="193">
        <v>27</v>
      </c>
      <c r="AW18" s="194">
        <v>4</v>
      </c>
      <c r="AX18" s="21">
        <v>13</v>
      </c>
      <c r="AY18" s="25">
        <v>20</v>
      </c>
      <c r="AZ18" s="98" t="s">
        <v>60</v>
      </c>
      <c r="BA18" s="90">
        <f>COUNTIF(E19:AX23,"x")</f>
        <v>59</v>
      </c>
      <c r="BB18" s="91">
        <f>BA18*8</f>
        <v>472</v>
      </c>
      <c r="BC18" s="82" t="s">
        <v>61</v>
      </c>
      <c r="BD18" s="188"/>
      <c r="BE18" s="188"/>
    </row>
    <row r="19" spans="1:57" x14ac:dyDescent="0.25">
      <c r="A19" s="2"/>
      <c r="B19" s="49" t="s">
        <v>62</v>
      </c>
      <c r="C19" s="22"/>
      <c r="D19" s="206" t="s">
        <v>63</v>
      </c>
      <c r="E19" s="17" t="s">
        <v>64</v>
      </c>
      <c r="F19" s="25" t="s">
        <v>65</v>
      </c>
      <c r="G19" s="25" t="s">
        <v>64</v>
      </c>
      <c r="H19" s="25" t="s">
        <v>65</v>
      </c>
      <c r="I19" s="25" t="s">
        <v>65</v>
      </c>
      <c r="J19" s="25" t="s">
        <v>65</v>
      </c>
      <c r="K19" s="25" t="s">
        <v>65</v>
      </c>
      <c r="L19" s="175" t="s">
        <v>66</v>
      </c>
      <c r="M19" s="198" t="s">
        <v>65</v>
      </c>
      <c r="N19" s="17" t="s">
        <v>65</v>
      </c>
      <c r="O19" s="21" t="s">
        <v>65</v>
      </c>
      <c r="P19" s="21" t="s">
        <v>65</v>
      </c>
      <c r="Q19" s="25" t="s">
        <v>65</v>
      </c>
      <c r="R19" s="25" t="s">
        <v>65</v>
      </c>
      <c r="S19" s="25" t="s">
        <v>65</v>
      </c>
      <c r="T19" s="25" t="s">
        <v>65</v>
      </c>
      <c r="U19" s="25" t="s">
        <v>65</v>
      </c>
      <c r="V19" s="26" t="s">
        <v>66</v>
      </c>
      <c r="W19" s="28" t="s">
        <v>66</v>
      </c>
      <c r="X19" s="17" t="s">
        <v>65</v>
      </c>
      <c r="Y19" s="21" t="s">
        <v>65</v>
      </c>
      <c r="Z19" s="25" t="s">
        <v>65</v>
      </c>
      <c r="AA19" s="25" t="s">
        <v>65</v>
      </c>
      <c r="AB19" s="25" t="s">
        <v>65</v>
      </c>
      <c r="AC19" s="25" t="s">
        <v>65</v>
      </c>
      <c r="AD19" s="180" t="s">
        <v>66</v>
      </c>
      <c r="AE19" s="25" t="s">
        <v>65</v>
      </c>
      <c r="AF19" s="16" t="s">
        <v>65</v>
      </c>
      <c r="AG19" s="201" t="s">
        <v>65</v>
      </c>
      <c r="AH19" s="21" t="s">
        <v>65</v>
      </c>
      <c r="AI19" s="25" t="s">
        <v>65</v>
      </c>
      <c r="AJ19" s="21" t="s">
        <v>65</v>
      </c>
      <c r="AK19" s="21" t="s">
        <v>65</v>
      </c>
      <c r="AL19" s="175" t="s">
        <v>67</v>
      </c>
      <c r="AM19" s="25" t="s">
        <v>65</v>
      </c>
      <c r="AN19" s="175" t="s">
        <v>66</v>
      </c>
      <c r="AO19" s="16" t="s">
        <v>65</v>
      </c>
      <c r="AP19" s="17" t="s">
        <v>65</v>
      </c>
      <c r="AQ19" s="21" t="s">
        <v>65</v>
      </c>
      <c r="AR19" s="21" t="s">
        <v>65</v>
      </c>
      <c r="AS19" s="175" t="s">
        <v>68</v>
      </c>
      <c r="AT19" s="25" t="s">
        <v>65</v>
      </c>
      <c r="AU19" s="25" t="s">
        <v>65</v>
      </c>
      <c r="AV19" s="31" t="s">
        <v>72</v>
      </c>
      <c r="AW19" s="34" t="s">
        <v>72</v>
      </c>
      <c r="AX19" s="175" t="s">
        <v>66</v>
      </c>
      <c r="AY19" s="26" t="s">
        <v>66</v>
      </c>
      <c r="AZ19" s="81" t="s">
        <v>69</v>
      </c>
      <c r="BA19" s="90">
        <f>COUNTIF(E19:AX19,"G")</f>
        <v>34</v>
      </c>
      <c r="BB19" s="91">
        <f>BA19*6</f>
        <v>204</v>
      </c>
      <c r="BC19" s="82" t="s">
        <v>70</v>
      </c>
      <c r="BD19" s="188"/>
      <c r="BE19" s="188"/>
    </row>
    <row r="20" spans="1:57" x14ac:dyDescent="0.25">
      <c r="A20" s="64"/>
      <c r="B20" s="50" t="s">
        <v>71</v>
      </c>
      <c r="C20" s="23"/>
      <c r="D20" s="206" t="s">
        <v>63</v>
      </c>
      <c r="E20" s="67" t="s">
        <v>72</v>
      </c>
      <c r="F20" s="35" t="s">
        <v>72</v>
      </c>
      <c r="G20" s="30" t="s">
        <v>72</v>
      </c>
      <c r="H20" s="30" t="s">
        <v>72</v>
      </c>
      <c r="I20" s="30" t="s">
        <v>72</v>
      </c>
      <c r="J20" s="30" t="s">
        <v>72</v>
      </c>
      <c r="K20" s="220" t="s">
        <v>73</v>
      </c>
      <c r="L20" s="176" t="s">
        <v>66</v>
      </c>
      <c r="M20" s="34" t="s">
        <v>72</v>
      </c>
      <c r="N20" s="44" t="s">
        <v>72</v>
      </c>
      <c r="O20" s="35" t="s">
        <v>72</v>
      </c>
      <c r="P20" s="210" t="s">
        <v>74</v>
      </c>
      <c r="Q20" s="182" t="s">
        <v>74</v>
      </c>
      <c r="R20" s="182" t="s">
        <v>74</v>
      </c>
      <c r="S20" s="182" t="s">
        <v>74</v>
      </c>
      <c r="T20" s="182" t="s">
        <v>74</v>
      </c>
      <c r="U20" s="182" t="s">
        <v>74</v>
      </c>
      <c r="V20" s="26" t="s">
        <v>66</v>
      </c>
      <c r="W20" s="28" t="s">
        <v>66</v>
      </c>
      <c r="X20" s="211" t="s">
        <v>74</v>
      </c>
      <c r="Y20" s="184" t="s">
        <v>74</v>
      </c>
      <c r="Z20" s="182" t="s">
        <v>74</v>
      </c>
      <c r="AA20" s="182" t="s">
        <v>74</v>
      </c>
      <c r="AB20" s="182" t="s">
        <v>74</v>
      </c>
      <c r="AC20" s="182" t="s">
        <v>74</v>
      </c>
      <c r="AD20" s="180" t="s">
        <v>66</v>
      </c>
      <c r="AE20" s="25"/>
      <c r="AF20" s="183" t="s">
        <v>74</v>
      </c>
      <c r="AG20" s="212" t="s">
        <v>74</v>
      </c>
      <c r="AH20" s="184" t="s">
        <v>74</v>
      </c>
      <c r="AI20" s="182" t="s">
        <v>74</v>
      </c>
      <c r="AJ20" s="182" t="s">
        <v>74</v>
      </c>
      <c r="AK20" s="182" t="s">
        <v>74</v>
      </c>
      <c r="AL20" s="182" t="s">
        <v>74</v>
      </c>
      <c r="AM20" s="182" t="s">
        <v>74</v>
      </c>
      <c r="AN20" s="175" t="s">
        <v>66</v>
      </c>
      <c r="AO20" s="34" t="s">
        <v>72</v>
      </c>
      <c r="AP20" s="220" t="s">
        <v>73</v>
      </c>
      <c r="AQ20" s="35" t="s">
        <v>72</v>
      </c>
      <c r="AR20" s="35" t="s">
        <v>72</v>
      </c>
      <c r="AS20" s="30" t="s">
        <v>72</v>
      </c>
      <c r="AT20" s="30" t="s">
        <v>72</v>
      </c>
      <c r="AU20" s="31" t="s">
        <v>72</v>
      </c>
      <c r="AV20" s="30" t="s">
        <v>72</v>
      </c>
      <c r="AW20" s="32" t="s">
        <v>72</v>
      </c>
      <c r="AX20" s="176" t="s">
        <v>66</v>
      </c>
      <c r="AY20" s="26" t="s">
        <v>66</v>
      </c>
      <c r="AZ20" s="110" t="s">
        <v>75</v>
      </c>
      <c r="BA20" s="90">
        <f>COUNTIF(E20:AX20,"k")</f>
        <v>20</v>
      </c>
      <c r="BB20" s="91">
        <f>BA20*4.5</f>
        <v>90</v>
      </c>
      <c r="BC20" s="83" t="s">
        <v>109</v>
      </c>
      <c r="BD20" s="188" t="s">
        <v>110</v>
      </c>
      <c r="BE20" s="188"/>
    </row>
    <row r="21" spans="1:57" x14ac:dyDescent="0.25">
      <c r="A21" s="65"/>
      <c r="B21" s="5" t="s">
        <v>76</v>
      </c>
      <c r="C21" s="24"/>
      <c r="D21" s="206" t="s">
        <v>63</v>
      </c>
      <c r="E21" s="44" t="s">
        <v>72</v>
      </c>
      <c r="F21" s="35" t="s">
        <v>72</v>
      </c>
      <c r="G21" s="31" t="s">
        <v>72</v>
      </c>
      <c r="H21" s="31" t="s">
        <v>72</v>
      </c>
      <c r="I21" s="31" t="s">
        <v>72</v>
      </c>
      <c r="J21" s="31" t="s">
        <v>72</v>
      </c>
      <c r="K21" s="31" t="s">
        <v>72</v>
      </c>
      <c r="L21" s="175" t="s">
        <v>66</v>
      </c>
      <c r="M21" s="34" t="s">
        <v>72</v>
      </c>
      <c r="N21" s="44" t="s">
        <v>72</v>
      </c>
      <c r="O21" s="35" t="s">
        <v>72</v>
      </c>
      <c r="P21" s="31" t="s">
        <v>72</v>
      </c>
      <c r="Q21" s="31" t="s">
        <v>72</v>
      </c>
      <c r="R21" s="31" t="s">
        <v>72</v>
      </c>
      <c r="S21" s="31" t="s">
        <v>72</v>
      </c>
      <c r="T21" s="31" t="s">
        <v>72</v>
      </c>
      <c r="U21" s="220" t="s">
        <v>73</v>
      </c>
      <c r="V21" s="26" t="s">
        <v>66</v>
      </c>
      <c r="W21" s="28" t="s">
        <v>66</v>
      </c>
      <c r="X21" s="44" t="s">
        <v>72</v>
      </c>
      <c r="Y21" s="35" t="s">
        <v>72</v>
      </c>
      <c r="Z21" s="31" t="s">
        <v>72</v>
      </c>
      <c r="AA21" s="31" t="s">
        <v>72</v>
      </c>
      <c r="AB21" s="31" t="s">
        <v>72</v>
      </c>
      <c r="AC21" s="31" t="s">
        <v>72</v>
      </c>
      <c r="AD21" s="180" t="s">
        <v>66</v>
      </c>
      <c r="AE21" s="31" t="s">
        <v>72</v>
      </c>
      <c r="AF21" s="34" t="s">
        <v>72</v>
      </c>
      <c r="AG21" s="202" t="s">
        <v>72</v>
      </c>
      <c r="AH21" s="35" t="s">
        <v>72</v>
      </c>
      <c r="AI21" s="31" t="s">
        <v>72</v>
      </c>
      <c r="AJ21" s="31" t="s">
        <v>72</v>
      </c>
      <c r="AK21" s="31" t="s">
        <v>72</v>
      </c>
      <c r="AL21" s="31" t="s">
        <v>72</v>
      </c>
      <c r="AM21" s="175" t="s">
        <v>77</v>
      </c>
      <c r="AN21" s="175" t="s">
        <v>66</v>
      </c>
      <c r="AO21" s="34" t="s">
        <v>72</v>
      </c>
      <c r="AP21" s="44" t="s">
        <v>72</v>
      </c>
      <c r="AQ21" s="35" t="s">
        <v>72</v>
      </c>
      <c r="AR21" s="31" t="s">
        <v>72</v>
      </c>
      <c r="AS21" s="31" t="s">
        <v>72</v>
      </c>
      <c r="AT21" s="31" t="s">
        <v>72</v>
      </c>
      <c r="AU21" s="31" t="s">
        <v>72</v>
      </c>
      <c r="AV21" s="31" t="s">
        <v>72</v>
      </c>
      <c r="AW21" s="34" t="s">
        <v>72</v>
      </c>
      <c r="AX21" s="175" t="s">
        <v>66</v>
      </c>
      <c r="AY21" s="26" t="s">
        <v>66</v>
      </c>
      <c r="AZ21" s="187"/>
      <c r="BA21" s="92">
        <f>COUNTIF(D21:AX21,"G")</f>
        <v>0</v>
      </c>
      <c r="BB21" s="91">
        <f>BA21*6</f>
        <v>0</v>
      </c>
      <c r="BC21" s="83" t="s">
        <v>70</v>
      </c>
      <c r="BD21" s="188"/>
      <c r="BE21" s="188"/>
    </row>
    <row r="22" spans="1:57" x14ac:dyDescent="0.25">
      <c r="A22" s="65"/>
      <c r="B22" s="5" t="s">
        <v>78</v>
      </c>
      <c r="C22" s="24"/>
      <c r="D22" s="206" t="s">
        <v>63</v>
      </c>
      <c r="E22" s="48" t="s">
        <v>79</v>
      </c>
      <c r="F22" s="47" t="s">
        <v>79</v>
      </c>
      <c r="G22" s="36" t="s">
        <v>79</v>
      </c>
      <c r="H22" s="36" t="s">
        <v>79</v>
      </c>
      <c r="I22" s="79" t="s">
        <v>79</v>
      </c>
      <c r="J22" s="79" t="s">
        <v>79</v>
      </c>
      <c r="K22" s="79" t="s">
        <v>79</v>
      </c>
      <c r="L22" s="175" t="s">
        <v>66</v>
      </c>
      <c r="M22" s="46" t="s">
        <v>79</v>
      </c>
      <c r="N22" s="48" t="s">
        <v>79</v>
      </c>
      <c r="O22" s="47" t="s">
        <v>79</v>
      </c>
      <c r="P22" s="36" t="s">
        <v>79</v>
      </c>
      <c r="Q22" s="36" t="s">
        <v>79</v>
      </c>
      <c r="R22" s="36" t="s">
        <v>79</v>
      </c>
      <c r="S22" s="36" t="s">
        <v>79</v>
      </c>
      <c r="T22" s="36" t="s">
        <v>79</v>
      </c>
      <c r="U22" s="36" t="s">
        <v>79</v>
      </c>
      <c r="V22" s="26" t="s">
        <v>66</v>
      </c>
      <c r="W22" s="28" t="s">
        <v>66</v>
      </c>
      <c r="X22" s="48" t="s">
        <v>79</v>
      </c>
      <c r="Y22" s="47" t="s">
        <v>79</v>
      </c>
      <c r="Z22" s="36" t="s">
        <v>79</v>
      </c>
      <c r="AA22" s="36" t="s">
        <v>79</v>
      </c>
      <c r="AB22" s="36" t="s">
        <v>79</v>
      </c>
      <c r="AC22" s="221" t="s">
        <v>80</v>
      </c>
      <c r="AD22" s="180" t="s">
        <v>66</v>
      </c>
      <c r="AE22" s="36" t="s">
        <v>79</v>
      </c>
      <c r="AF22" s="46" t="s">
        <v>79</v>
      </c>
      <c r="AG22" s="197" t="s">
        <v>79</v>
      </c>
      <c r="AH22" s="47" t="s">
        <v>79</v>
      </c>
      <c r="AI22" s="36" t="s">
        <v>79</v>
      </c>
      <c r="AJ22" s="36" t="s">
        <v>79</v>
      </c>
      <c r="AK22" s="36" t="s">
        <v>81</v>
      </c>
      <c r="AL22" s="36" t="s">
        <v>79</v>
      </c>
      <c r="AM22" s="36" t="s">
        <v>79</v>
      </c>
      <c r="AN22" s="175" t="s">
        <v>66</v>
      </c>
      <c r="AO22" s="46" t="s">
        <v>79</v>
      </c>
      <c r="AP22" s="48" t="s">
        <v>79</v>
      </c>
      <c r="AQ22" s="208" t="s">
        <v>82</v>
      </c>
      <c r="AR22" s="36" t="s">
        <v>79</v>
      </c>
      <c r="AS22" s="36" t="s">
        <v>79</v>
      </c>
      <c r="AT22" s="36" t="s">
        <v>79</v>
      </c>
      <c r="AU22" s="36" t="s">
        <v>79</v>
      </c>
      <c r="AV22" s="36" t="s">
        <v>79</v>
      </c>
      <c r="AW22" s="46" t="s">
        <v>79</v>
      </c>
      <c r="AX22" s="175" t="s">
        <v>66</v>
      </c>
      <c r="AY22" s="26" t="s">
        <v>66</v>
      </c>
      <c r="AZ22" s="186" t="s">
        <v>83</v>
      </c>
      <c r="BA22" s="92">
        <f>COUNTIF(D22:AX22,"A")</f>
        <v>37</v>
      </c>
      <c r="BB22" s="111">
        <f>BA22*3</f>
        <v>111</v>
      </c>
      <c r="BC22" s="83" t="s">
        <v>115</v>
      </c>
      <c r="BD22" s="188"/>
      <c r="BE22" s="188" t="s">
        <v>85</v>
      </c>
    </row>
    <row r="23" spans="1:57" ht="14.4" thickBot="1" x14ac:dyDescent="0.3">
      <c r="A23" s="65"/>
      <c r="B23" s="5" t="s">
        <v>86</v>
      </c>
      <c r="C23" s="66"/>
      <c r="D23" s="206" t="s">
        <v>63</v>
      </c>
      <c r="E23" s="204" t="s">
        <v>65</v>
      </c>
      <c r="F23" s="19" t="s">
        <v>65</v>
      </c>
      <c r="G23" s="19" t="s">
        <v>65</v>
      </c>
      <c r="H23" s="19" t="s">
        <v>65</v>
      </c>
      <c r="I23" s="19" t="s">
        <v>65</v>
      </c>
      <c r="J23" s="19" t="s">
        <v>65</v>
      </c>
      <c r="K23" s="19" t="s">
        <v>65</v>
      </c>
      <c r="L23" s="177" t="s">
        <v>66</v>
      </c>
      <c r="M23" s="199" t="s">
        <v>65</v>
      </c>
      <c r="N23" s="204" t="s">
        <v>65</v>
      </c>
      <c r="O23" s="27" t="s">
        <v>65</v>
      </c>
      <c r="P23" s="19" t="s">
        <v>65</v>
      </c>
      <c r="Q23" s="19" t="s">
        <v>65</v>
      </c>
      <c r="R23" s="19" t="s">
        <v>65</v>
      </c>
      <c r="S23" s="19" t="s">
        <v>65</v>
      </c>
      <c r="T23" s="19" t="s">
        <v>65</v>
      </c>
      <c r="U23" s="19" t="s">
        <v>65</v>
      </c>
      <c r="V23" s="29" t="s">
        <v>66</v>
      </c>
      <c r="W23" s="45" t="s">
        <v>66</v>
      </c>
      <c r="X23" s="204" t="s">
        <v>65</v>
      </c>
      <c r="Y23" s="27" t="s">
        <v>65</v>
      </c>
      <c r="Z23" s="19" t="s">
        <v>65</v>
      </c>
      <c r="AA23" s="19" t="s">
        <v>65</v>
      </c>
      <c r="AB23" s="19" t="s">
        <v>65</v>
      </c>
      <c r="AC23" s="19" t="s">
        <v>65</v>
      </c>
      <c r="AD23" s="181" t="s">
        <v>66</v>
      </c>
      <c r="AE23" s="19" t="s">
        <v>65</v>
      </c>
      <c r="AF23" s="20" t="s">
        <v>65</v>
      </c>
      <c r="AG23" s="203" t="s">
        <v>65</v>
      </c>
      <c r="AH23" s="27" t="s">
        <v>65</v>
      </c>
      <c r="AI23" s="19" t="s">
        <v>65</v>
      </c>
      <c r="AJ23" s="178" t="s">
        <v>64</v>
      </c>
      <c r="AK23" s="177" t="s">
        <v>87</v>
      </c>
      <c r="AL23" s="19" t="s">
        <v>65</v>
      </c>
      <c r="AM23" s="19" t="s">
        <v>65</v>
      </c>
      <c r="AN23" s="177" t="s">
        <v>66</v>
      </c>
      <c r="AO23" s="20" t="s">
        <v>65</v>
      </c>
      <c r="AP23" s="179" t="s">
        <v>65</v>
      </c>
      <c r="AQ23" s="207" t="s">
        <v>66</v>
      </c>
      <c r="AR23" s="19" t="s">
        <v>65</v>
      </c>
      <c r="AS23" s="19" t="s">
        <v>65</v>
      </c>
      <c r="AT23" s="19" t="s">
        <v>65</v>
      </c>
      <c r="AU23" s="19" t="s">
        <v>65</v>
      </c>
      <c r="AV23" s="43" t="s">
        <v>72</v>
      </c>
      <c r="AW23" s="200" t="s">
        <v>72</v>
      </c>
      <c r="AX23" s="175" t="s">
        <v>66</v>
      </c>
      <c r="AY23" s="26" t="s">
        <v>66</v>
      </c>
      <c r="AZ23" s="81" t="s">
        <v>69</v>
      </c>
      <c r="BA23" s="90">
        <f>COUNTIF(E23:AX23,"G")</f>
        <v>35</v>
      </c>
      <c r="BB23" s="91">
        <f>BA23*6</f>
        <v>210</v>
      </c>
      <c r="BC23" s="82" t="s">
        <v>70</v>
      </c>
      <c r="BD23" s="188"/>
      <c r="BE23" s="188"/>
    </row>
    <row r="24" spans="1:57" ht="15" thickTop="1" thickBot="1" x14ac:dyDescent="0.3">
      <c r="A24" s="4"/>
      <c r="B24" s="53"/>
      <c r="C24" s="54"/>
      <c r="D24" s="104"/>
      <c r="E24" s="104"/>
      <c r="F24" s="55"/>
      <c r="G24" s="55"/>
      <c r="H24" s="55"/>
      <c r="I24" s="104"/>
      <c r="J24" s="104"/>
      <c r="K24" s="104"/>
      <c r="L24" s="104"/>
      <c r="M24" s="104"/>
      <c r="N24" s="104"/>
      <c r="O24" s="55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55"/>
      <c r="AI24" s="104"/>
      <c r="AJ24" s="104"/>
      <c r="AK24" s="104"/>
      <c r="AL24" s="104"/>
      <c r="AM24" s="104"/>
      <c r="AN24" s="104"/>
      <c r="AO24" s="104"/>
      <c r="AP24" s="55"/>
      <c r="AQ24" s="104"/>
      <c r="AR24" s="104"/>
      <c r="AS24" s="104"/>
      <c r="AT24" s="104"/>
      <c r="AU24" s="104"/>
      <c r="AV24" s="104"/>
      <c r="AW24" s="89"/>
      <c r="AX24" s="89"/>
      <c r="AY24" s="89"/>
      <c r="AZ24" s="95" t="s">
        <v>38</v>
      </c>
      <c r="BA24" s="106">
        <f>SUM(BA18:BA23)</f>
        <v>185</v>
      </c>
      <c r="BB24" s="107">
        <f>SUM(BB19:BB23)</f>
        <v>615</v>
      </c>
      <c r="BC24" s="82"/>
      <c r="BD24" s="188"/>
      <c r="BE24" s="188"/>
    </row>
    <row r="25" spans="1:57" x14ac:dyDescent="0.25">
      <c r="A25" s="188"/>
      <c r="B25" s="188"/>
      <c r="C25" s="188"/>
      <c r="D25" s="188"/>
      <c r="E25" s="124" t="s">
        <v>94</v>
      </c>
      <c r="F25" s="116"/>
      <c r="G25" s="117"/>
      <c r="H25" s="117"/>
      <c r="I25" s="117"/>
      <c r="J25" s="117"/>
      <c r="K25" s="117"/>
      <c r="L25" s="117"/>
      <c r="M25" s="117"/>
      <c r="N25" s="118"/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8"/>
      <c r="Z25" s="188"/>
      <c r="AA25" s="188"/>
      <c r="AB25" s="188"/>
      <c r="AC25" s="188"/>
      <c r="AD25" s="188"/>
      <c r="AE25" s="188"/>
      <c r="AF25" s="188"/>
      <c r="AG25" s="188"/>
      <c r="AH25" s="188"/>
      <c r="AI25" s="188"/>
      <c r="AJ25" s="188"/>
      <c r="AK25" s="188"/>
      <c r="AL25" s="188"/>
      <c r="AM25" s="188"/>
      <c r="AN25" s="188"/>
      <c r="AO25" s="188"/>
      <c r="AP25" s="188"/>
      <c r="AQ25" s="188"/>
      <c r="AR25" s="188"/>
      <c r="AS25" s="188"/>
      <c r="AT25" s="188"/>
      <c r="AU25" s="188"/>
      <c r="AV25" s="188"/>
      <c r="AW25" s="188"/>
      <c r="AX25" s="188"/>
      <c r="AY25" s="188"/>
      <c r="AZ25" s="188"/>
      <c r="BA25" s="188"/>
      <c r="BB25" s="188"/>
      <c r="BC25" s="188"/>
      <c r="BD25" s="188"/>
      <c r="BE25" s="188"/>
    </row>
    <row r="26" spans="1:57" x14ac:dyDescent="0.25">
      <c r="A26" s="188"/>
      <c r="B26" s="188"/>
      <c r="C26" s="188"/>
      <c r="D26" s="188"/>
      <c r="E26" s="113" t="s">
        <v>73</v>
      </c>
      <c r="F26" s="119" t="s">
        <v>95</v>
      </c>
      <c r="G26" s="89" t="s">
        <v>96</v>
      </c>
      <c r="H26" s="89"/>
      <c r="I26" s="89"/>
      <c r="J26" s="89"/>
      <c r="K26" s="89"/>
      <c r="L26" s="89"/>
      <c r="M26" s="89"/>
      <c r="N26" s="120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  <c r="AF26" s="188"/>
      <c r="AG26" s="188"/>
      <c r="AH26" s="188"/>
      <c r="AI26" s="188"/>
      <c r="AJ26" s="188"/>
      <c r="AK26" s="188"/>
      <c r="AL26" s="188"/>
      <c r="AM26" s="188"/>
      <c r="AN26" s="188"/>
      <c r="AO26" s="188"/>
      <c r="AP26" s="188"/>
      <c r="AQ26" s="188"/>
      <c r="AR26" s="188"/>
      <c r="AS26" s="188" t="s">
        <v>91</v>
      </c>
      <c r="AT26" s="188"/>
      <c r="AU26" s="188"/>
      <c r="AV26" s="188"/>
      <c r="AW26" s="188"/>
      <c r="AX26" s="188"/>
      <c r="AY26" s="188"/>
      <c r="AZ26" s="188"/>
      <c r="BA26" s="188"/>
      <c r="BB26" s="188"/>
      <c r="BC26" s="188"/>
      <c r="BD26" s="188"/>
      <c r="BE26" s="188"/>
    </row>
    <row r="27" spans="1:57" x14ac:dyDescent="0.25">
      <c r="A27" s="188"/>
      <c r="B27" s="188"/>
      <c r="C27" s="188"/>
      <c r="D27" s="188"/>
      <c r="E27" s="113" t="s">
        <v>80</v>
      </c>
      <c r="F27" s="119" t="s">
        <v>95</v>
      </c>
      <c r="G27" s="89" t="s">
        <v>97</v>
      </c>
      <c r="H27" s="89"/>
      <c r="I27" s="89"/>
      <c r="J27" s="89"/>
      <c r="K27" s="89"/>
      <c r="L27" s="89"/>
      <c r="M27" s="89"/>
      <c r="N27" s="120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  <c r="AF27" s="188"/>
      <c r="AG27" s="188"/>
      <c r="AH27" s="188"/>
      <c r="AI27" s="188"/>
      <c r="AJ27" s="188"/>
      <c r="AK27" s="188"/>
      <c r="AL27" s="188"/>
      <c r="AM27" s="188"/>
      <c r="AN27" s="188"/>
      <c r="AO27" s="188"/>
      <c r="AP27" s="188"/>
      <c r="AQ27" s="188"/>
      <c r="AR27" s="188"/>
      <c r="AS27" s="188"/>
      <c r="AT27" s="188"/>
      <c r="AU27" s="188"/>
      <c r="AV27" s="188"/>
      <c r="AW27" s="188"/>
      <c r="AX27" s="188"/>
      <c r="AY27" s="188"/>
      <c r="AZ27" s="188"/>
      <c r="BA27" s="188"/>
      <c r="BB27" s="188"/>
      <c r="BC27" s="188"/>
      <c r="BD27" s="188"/>
      <c r="BE27" s="188"/>
    </row>
    <row r="28" spans="1:57" x14ac:dyDescent="0.25">
      <c r="A28" s="188"/>
      <c r="B28" s="188"/>
      <c r="C28" s="188"/>
      <c r="D28" s="188"/>
      <c r="E28" s="113" t="s">
        <v>98</v>
      </c>
      <c r="F28" s="119" t="s">
        <v>95</v>
      </c>
      <c r="G28" s="89" t="s">
        <v>99</v>
      </c>
      <c r="H28" s="89"/>
      <c r="I28" s="89"/>
      <c r="J28" s="89"/>
      <c r="K28" s="89"/>
      <c r="L28" s="89"/>
      <c r="M28" s="89"/>
      <c r="N28" s="120"/>
      <c r="O28" s="188"/>
      <c r="P28" s="188"/>
      <c r="Q28" s="188"/>
      <c r="R28" s="188"/>
      <c r="S28" s="188"/>
      <c r="T28" s="188"/>
      <c r="U28" s="188"/>
      <c r="V28" s="188"/>
      <c r="W28" s="188"/>
      <c r="X28" s="188"/>
      <c r="Y28" s="188"/>
      <c r="Z28" s="188"/>
      <c r="AA28" s="188"/>
      <c r="AB28" s="188"/>
      <c r="AC28" s="188"/>
      <c r="AD28" s="188"/>
      <c r="AE28" s="188"/>
      <c r="AF28" s="188"/>
      <c r="AG28" s="188"/>
      <c r="AH28" s="188"/>
      <c r="AI28" s="188"/>
      <c r="AJ28" s="188"/>
      <c r="AK28" s="188"/>
      <c r="AL28" s="188"/>
      <c r="AM28" s="188"/>
      <c r="AN28" s="188"/>
      <c r="AO28" s="188"/>
      <c r="AP28" s="188"/>
      <c r="AQ28" s="188"/>
      <c r="AR28" s="188"/>
      <c r="AS28" s="188"/>
      <c r="AT28" s="188"/>
      <c r="AU28" s="188"/>
      <c r="AV28" s="188"/>
      <c r="AW28" s="188"/>
      <c r="AX28" s="188"/>
      <c r="AY28" s="188"/>
      <c r="AZ28" s="188"/>
      <c r="BA28" s="188"/>
      <c r="BB28" s="188"/>
      <c r="BC28" s="188"/>
      <c r="BD28" s="188"/>
      <c r="BE28" s="188"/>
    </row>
    <row r="29" spans="1:57" x14ac:dyDescent="0.25">
      <c r="A29" s="188"/>
      <c r="B29" s="188"/>
      <c r="C29" s="188"/>
      <c r="D29" s="188"/>
      <c r="E29" s="113" t="s">
        <v>87</v>
      </c>
      <c r="F29" s="119" t="s">
        <v>95</v>
      </c>
      <c r="G29" s="89" t="s">
        <v>100</v>
      </c>
      <c r="H29" s="89"/>
      <c r="I29" s="89"/>
      <c r="J29" s="89"/>
      <c r="K29" s="89"/>
      <c r="L29" s="89"/>
      <c r="M29" s="89"/>
      <c r="N29" s="120"/>
      <c r="O29" s="188"/>
      <c r="P29" s="188"/>
      <c r="Q29" s="188"/>
      <c r="R29" s="188"/>
      <c r="S29" s="188"/>
      <c r="T29" s="188"/>
      <c r="U29" s="188"/>
      <c r="V29" s="188"/>
      <c r="W29" s="188"/>
      <c r="X29" s="188"/>
      <c r="Y29" s="188"/>
      <c r="Z29" s="188"/>
      <c r="AA29" s="188"/>
      <c r="AB29" s="188"/>
      <c r="AC29" s="188"/>
      <c r="AD29" s="188"/>
      <c r="AE29" s="188"/>
      <c r="AF29" s="188"/>
      <c r="AG29" s="188"/>
      <c r="AH29" s="188"/>
      <c r="AI29" s="188"/>
      <c r="AJ29" s="188"/>
      <c r="AK29" s="188"/>
      <c r="AL29" s="188"/>
      <c r="AM29" s="188"/>
      <c r="AN29" s="188"/>
      <c r="AO29" s="188"/>
      <c r="AP29" s="188"/>
      <c r="AQ29" s="188"/>
      <c r="AR29" s="188"/>
      <c r="AS29" s="188"/>
      <c r="AT29" s="188"/>
      <c r="AU29" s="188"/>
      <c r="AV29" s="188"/>
      <c r="AW29" s="188"/>
      <c r="AX29" s="188"/>
      <c r="AY29" s="188"/>
      <c r="AZ29" s="188"/>
      <c r="BA29" s="188"/>
      <c r="BB29" s="188"/>
      <c r="BC29" s="188"/>
      <c r="BD29" s="188"/>
      <c r="BE29" s="188"/>
    </row>
    <row r="30" spans="1:57" x14ac:dyDescent="0.25">
      <c r="A30" s="188"/>
      <c r="B30" s="188"/>
      <c r="C30" s="188"/>
      <c r="D30" s="188"/>
      <c r="E30" s="114" t="s">
        <v>101</v>
      </c>
      <c r="F30" s="119" t="s">
        <v>95</v>
      </c>
      <c r="G30" s="89" t="s">
        <v>102</v>
      </c>
      <c r="H30" s="89"/>
      <c r="I30" s="89"/>
      <c r="J30" s="89"/>
      <c r="K30" s="89"/>
      <c r="L30" s="89"/>
      <c r="M30" s="89"/>
      <c r="N30" s="120"/>
      <c r="O30" s="188"/>
      <c r="P30" s="188"/>
      <c r="Q30" s="188"/>
      <c r="R30" s="188"/>
      <c r="S30" s="188"/>
      <c r="T30" s="188"/>
      <c r="U30" s="188"/>
      <c r="V30" s="188"/>
      <c r="W30" s="188"/>
      <c r="X30" s="188"/>
      <c r="Y30" s="188"/>
      <c r="Z30" s="188"/>
      <c r="AA30" s="188"/>
      <c r="AB30" s="188"/>
      <c r="AC30" s="188"/>
      <c r="AD30" s="188"/>
      <c r="AE30" s="188"/>
      <c r="AF30" s="188"/>
      <c r="AG30" s="188"/>
      <c r="AH30" s="188"/>
      <c r="AI30" s="188"/>
      <c r="AJ30" s="188"/>
      <c r="AK30" s="188"/>
      <c r="AL30" s="188"/>
      <c r="AM30" s="188"/>
      <c r="AN30" s="188"/>
      <c r="AO30" s="188"/>
      <c r="AP30" s="188"/>
      <c r="AQ30" s="188"/>
      <c r="AR30" s="188"/>
      <c r="AS30" s="188"/>
      <c r="AT30" s="188"/>
      <c r="AU30" s="188"/>
      <c r="AV30" s="188"/>
      <c r="AW30" s="188"/>
      <c r="AX30" s="188"/>
      <c r="AY30" s="188"/>
      <c r="AZ30" s="188"/>
      <c r="BA30" s="188"/>
      <c r="BB30" s="188"/>
      <c r="BC30" s="188"/>
      <c r="BD30" s="188"/>
      <c r="BE30" s="188"/>
    </row>
    <row r="31" spans="1:57" x14ac:dyDescent="0.25">
      <c r="A31" s="188"/>
      <c r="B31" s="188"/>
      <c r="C31" s="188"/>
      <c r="D31" s="188"/>
      <c r="E31" s="113" t="s">
        <v>67</v>
      </c>
      <c r="F31" s="119" t="s">
        <v>95</v>
      </c>
      <c r="G31" s="89" t="s">
        <v>103</v>
      </c>
      <c r="H31" s="89"/>
      <c r="I31" s="89"/>
      <c r="J31" s="89"/>
      <c r="K31" s="89"/>
      <c r="L31" s="89"/>
      <c r="M31" s="89"/>
      <c r="N31" s="120"/>
      <c r="O31" s="188"/>
      <c r="P31" s="188"/>
      <c r="Q31" s="188"/>
      <c r="R31" s="188"/>
      <c r="S31" s="188"/>
      <c r="T31" s="188"/>
      <c r="U31" s="188"/>
      <c r="V31" s="188"/>
      <c r="W31" s="188"/>
      <c r="X31" s="188"/>
      <c r="Y31" s="188"/>
      <c r="Z31" s="188"/>
      <c r="AA31" s="188"/>
      <c r="AB31" s="188"/>
      <c r="AC31" s="188"/>
      <c r="AD31" s="188"/>
      <c r="AE31" s="188"/>
      <c r="AF31" s="188"/>
      <c r="AG31" s="188"/>
      <c r="AH31" s="188"/>
      <c r="AI31" s="188"/>
      <c r="AJ31" s="188"/>
      <c r="AK31" s="188"/>
      <c r="AL31" s="188"/>
      <c r="AM31" s="188"/>
      <c r="AN31" s="188"/>
      <c r="AO31" s="188"/>
      <c r="AP31" s="188"/>
      <c r="AQ31" s="188"/>
      <c r="AR31" s="188"/>
      <c r="AS31" s="188"/>
      <c r="AT31" s="188"/>
      <c r="AU31" s="188"/>
      <c r="AV31" s="188"/>
      <c r="AW31" s="188"/>
      <c r="AX31" s="188"/>
      <c r="AY31" s="188"/>
      <c r="AZ31" s="188"/>
      <c r="BA31" s="188"/>
      <c r="BB31" s="188"/>
      <c r="BC31" s="188"/>
      <c r="BD31" s="188"/>
      <c r="BE31" s="188"/>
    </row>
    <row r="32" spans="1:57" x14ac:dyDescent="0.25">
      <c r="A32" s="188"/>
      <c r="B32" s="188"/>
      <c r="C32" s="188"/>
      <c r="D32" s="188"/>
      <c r="E32" s="114" t="s">
        <v>82</v>
      </c>
      <c r="F32" s="119" t="s">
        <v>95</v>
      </c>
      <c r="G32" s="89" t="s">
        <v>104</v>
      </c>
      <c r="H32" s="89"/>
      <c r="I32" s="89"/>
      <c r="J32" s="89"/>
      <c r="K32" s="89"/>
      <c r="L32" s="89"/>
      <c r="M32" s="89"/>
      <c r="N32" s="120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  <c r="AE32" s="188"/>
      <c r="AF32" s="188"/>
      <c r="AG32" s="188"/>
      <c r="AH32" s="188"/>
      <c r="AI32" s="188"/>
      <c r="AJ32" s="188"/>
      <c r="AK32" s="188"/>
      <c r="AL32" s="188"/>
      <c r="AM32" s="188"/>
      <c r="AN32" s="188"/>
      <c r="AO32" s="188"/>
      <c r="AP32" s="188"/>
      <c r="AQ32" s="188"/>
      <c r="AR32" s="188"/>
      <c r="AS32" s="188"/>
      <c r="AT32" s="188"/>
      <c r="AU32" s="188"/>
      <c r="AV32" s="188"/>
      <c r="AW32" s="188"/>
      <c r="AX32" s="188"/>
      <c r="AY32" s="188"/>
      <c r="AZ32" s="188"/>
      <c r="BA32" s="188"/>
      <c r="BB32" s="188"/>
      <c r="BC32" s="188"/>
      <c r="BD32" s="188"/>
      <c r="BE32" s="188"/>
    </row>
    <row r="33" spans="5:14" x14ac:dyDescent="0.25">
      <c r="E33" s="185" t="s">
        <v>77</v>
      </c>
      <c r="F33" s="119" t="s">
        <v>95</v>
      </c>
      <c r="G33" s="89" t="s">
        <v>105</v>
      </c>
      <c r="H33" s="89"/>
      <c r="I33" s="89"/>
      <c r="J33" s="89"/>
      <c r="K33" s="89"/>
      <c r="L33" s="89"/>
      <c r="M33" s="89"/>
      <c r="N33" s="120"/>
    </row>
    <row r="34" spans="5:14" ht="14.4" thickBot="1" x14ac:dyDescent="0.3">
      <c r="E34" s="115" t="s">
        <v>68</v>
      </c>
      <c r="F34" s="121" t="s">
        <v>95</v>
      </c>
      <c r="G34" s="122" t="s">
        <v>106</v>
      </c>
      <c r="H34" s="122"/>
      <c r="I34" s="122"/>
      <c r="J34" s="122"/>
      <c r="K34" s="122"/>
      <c r="L34" s="122"/>
      <c r="M34" s="122"/>
      <c r="N34" s="123"/>
    </row>
    <row r="35" spans="5:14" x14ac:dyDescent="0.25">
      <c r="E35" s="225" t="s">
        <v>110</v>
      </c>
      <c r="F35" s="188"/>
      <c r="G35" s="82" t="s">
        <v>112</v>
      </c>
      <c r="H35" s="188"/>
      <c r="I35" s="188"/>
      <c r="J35" s="188"/>
      <c r="K35" s="188"/>
      <c r="L35" s="188"/>
      <c r="M35" s="188"/>
      <c r="N35" s="188"/>
    </row>
    <row r="36" spans="5:14" x14ac:dyDescent="0.25">
      <c r="E36" s="225" t="s">
        <v>85</v>
      </c>
      <c r="F36" s="188"/>
      <c r="G36" s="82" t="s">
        <v>113</v>
      </c>
      <c r="H36" s="188"/>
      <c r="I36" s="188"/>
      <c r="J36" s="188"/>
      <c r="K36" s="188"/>
      <c r="L36" s="188"/>
      <c r="M36" s="188"/>
      <c r="N36" s="188"/>
    </row>
  </sheetData>
  <mergeCells count="2">
    <mergeCell ref="K3:U3"/>
    <mergeCell ref="K15:U15"/>
  </mergeCells>
  <pageMargins left="0.7" right="0.7" top="0.75" bottom="0.75" header="0.3" footer="0.3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E27"/>
  <sheetViews>
    <sheetView topLeftCell="B1" zoomScale="82" zoomScaleNormal="82" workbookViewId="0">
      <selection activeCell="AV15" sqref="AV15"/>
    </sheetView>
  </sheetViews>
  <sheetFormatPr defaultColWidth="9.109375" defaultRowHeight="13.8" x14ac:dyDescent="0.25"/>
  <cols>
    <col min="1" max="2" width="3.5546875" style="37" customWidth="1"/>
    <col min="3" max="3" width="3" style="37" customWidth="1"/>
    <col min="4" max="4" width="3.5546875" style="37" customWidth="1"/>
    <col min="5" max="5" width="3" style="42" customWidth="1"/>
    <col min="6" max="7" width="3" style="37" customWidth="1"/>
    <col min="8" max="8" width="3.44140625" style="37" customWidth="1"/>
    <col min="9" max="10" width="3" style="37" customWidth="1"/>
    <col min="11" max="11" width="3.5546875" style="37" customWidth="1"/>
    <col min="12" max="12" width="3.44140625" style="37" customWidth="1"/>
    <col min="13" max="13" width="3.5546875" style="37" customWidth="1"/>
    <col min="14" max="14" width="3.44140625" style="37" customWidth="1"/>
    <col min="15" max="15" width="3" style="37" customWidth="1"/>
    <col min="16" max="16" width="3.33203125" style="37" customWidth="1"/>
    <col min="17" max="18" width="3" style="37" customWidth="1"/>
    <col min="19" max="19" width="3.44140625" style="37" customWidth="1"/>
    <col min="20" max="20" width="3.5546875" style="37" customWidth="1"/>
    <col min="21" max="21" width="3.109375" style="37" customWidth="1"/>
    <col min="22" max="22" width="3.5546875" style="37" customWidth="1"/>
    <col min="23" max="36" width="3" style="37" customWidth="1"/>
    <col min="37" max="37" width="3.33203125" style="37" customWidth="1"/>
    <col min="38" max="46" width="3" style="37" customWidth="1"/>
    <col min="47" max="47" width="3.33203125" style="37" customWidth="1"/>
    <col min="48" max="50" width="3" style="37" customWidth="1"/>
    <col min="51" max="51" width="6.5546875" style="37" customWidth="1"/>
    <col min="52" max="52" width="17.33203125" style="37" bestFit="1" customWidth="1"/>
    <col min="53" max="53" width="8.109375" style="37" customWidth="1"/>
    <col min="54" max="54" width="7.5546875" style="37" customWidth="1"/>
    <col min="55" max="16384" width="9.109375" style="37"/>
  </cols>
  <sheetData>
    <row r="1" spans="1:57" ht="27.6" x14ac:dyDescent="0.45">
      <c r="A1" s="188"/>
      <c r="B1" s="38" t="s">
        <v>39</v>
      </c>
      <c r="C1" s="38"/>
      <c r="D1" s="38"/>
      <c r="E1" s="39"/>
      <c r="F1" s="38"/>
      <c r="G1" s="38"/>
      <c r="H1" s="3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  <c r="AK1" s="188"/>
      <c r="AL1" s="188"/>
      <c r="AM1" s="188"/>
      <c r="AN1" s="188"/>
      <c r="AO1" s="188"/>
      <c r="AP1" s="188"/>
      <c r="AQ1" s="188"/>
      <c r="AR1" s="188"/>
      <c r="AS1" s="188"/>
      <c r="AT1" s="188"/>
      <c r="AU1" s="188"/>
      <c r="AV1" s="188"/>
      <c r="AW1" s="188"/>
      <c r="AX1" s="188"/>
      <c r="AY1" s="188"/>
      <c r="AZ1" s="89"/>
      <c r="BA1" s="188"/>
      <c r="BB1" s="188"/>
      <c r="BC1" s="82"/>
      <c r="BD1" s="188"/>
      <c r="BE1" s="188"/>
    </row>
    <row r="2" spans="1:57" ht="15.75" customHeight="1" x14ac:dyDescent="0.45">
      <c r="A2" s="188"/>
      <c r="B2" s="38"/>
      <c r="C2" s="38"/>
      <c r="D2" s="38"/>
      <c r="E2" s="39"/>
      <c r="F2" s="38"/>
      <c r="G2" s="38"/>
      <c r="H2" s="38"/>
      <c r="I2" s="188"/>
      <c r="J2" s="188"/>
      <c r="K2" s="222"/>
      <c r="L2" s="222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 t="s">
        <v>91</v>
      </c>
      <c r="AE2" s="188"/>
      <c r="AF2" s="188"/>
      <c r="AG2" s="188"/>
      <c r="AH2" s="188"/>
      <c r="AI2" s="188"/>
      <c r="AJ2" s="188"/>
      <c r="AK2" s="188"/>
      <c r="AL2" s="188"/>
      <c r="AM2" s="188"/>
      <c r="AN2" s="222"/>
      <c r="AO2" s="188"/>
      <c r="AP2" s="188"/>
      <c r="AQ2" s="188"/>
      <c r="AR2" s="188"/>
      <c r="AS2" s="188"/>
      <c r="AT2" s="188"/>
      <c r="AU2" s="188"/>
      <c r="AV2" s="188"/>
      <c r="AW2" s="188"/>
      <c r="AX2" s="188"/>
      <c r="AY2" s="188"/>
      <c r="AZ2" s="223"/>
      <c r="BA2" s="223"/>
      <c r="BB2" s="223"/>
      <c r="BC2" s="223"/>
      <c r="BD2" s="188"/>
      <c r="BE2" s="188"/>
    </row>
    <row r="3" spans="1:57" x14ac:dyDescent="0.25">
      <c r="A3" s="188"/>
      <c r="B3" s="188"/>
      <c r="C3" s="188"/>
      <c r="D3" s="40" t="s">
        <v>116</v>
      </c>
      <c r="E3" s="41"/>
      <c r="F3" s="40"/>
      <c r="G3" s="40"/>
      <c r="H3" s="40"/>
      <c r="I3" s="40"/>
      <c r="J3" s="40"/>
      <c r="K3" s="40"/>
      <c r="L3" s="40"/>
      <c r="M3" s="40"/>
      <c r="N3" s="40"/>
      <c r="O3" s="40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88"/>
      <c r="AR3" s="188"/>
      <c r="AS3" s="188"/>
      <c r="AT3" s="188"/>
      <c r="AU3" s="188"/>
      <c r="AV3" s="188"/>
      <c r="AW3" s="188"/>
      <c r="AX3" s="188"/>
      <c r="AY3" s="188"/>
      <c r="AZ3" s="224"/>
      <c r="BA3" s="223"/>
      <c r="BB3" s="223"/>
      <c r="BC3" s="223"/>
      <c r="BD3" s="188"/>
      <c r="BE3" s="188"/>
    </row>
    <row r="4" spans="1:57" ht="17.399999999999999" x14ac:dyDescent="0.3">
      <c r="A4" s="60" t="s">
        <v>91</v>
      </c>
      <c r="B4" s="101" t="s">
        <v>91</v>
      </c>
      <c r="C4" s="99"/>
      <c r="D4" s="9" t="s">
        <v>93</v>
      </c>
      <c r="E4" s="18"/>
      <c r="F4" s="10"/>
      <c r="G4" s="10"/>
      <c r="H4" s="11"/>
      <c r="I4" s="229"/>
      <c r="J4" s="229"/>
      <c r="K4" s="254" t="s">
        <v>42</v>
      </c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12"/>
      <c r="W4" s="10"/>
      <c r="X4" s="10"/>
      <c r="Y4" s="10"/>
      <c r="Z4" s="10"/>
      <c r="AA4" s="10"/>
      <c r="AB4" s="10"/>
      <c r="AC4" s="11"/>
      <c r="AD4" s="11"/>
      <c r="AE4" s="10"/>
      <c r="AF4" s="13"/>
      <c r="AG4" s="12"/>
      <c r="AH4" s="10"/>
      <c r="AI4" s="10"/>
      <c r="AJ4" s="13"/>
      <c r="AK4" s="13"/>
      <c r="AL4" s="12"/>
      <c r="AM4" s="10"/>
      <c r="AN4" s="10"/>
      <c r="AO4" s="10"/>
      <c r="AP4" s="10"/>
      <c r="AQ4" s="10"/>
      <c r="AR4" s="10"/>
      <c r="AS4" s="11"/>
      <c r="AT4" s="10"/>
      <c r="AU4" s="13"/>
      <c r="AV4" s="12"/>
      <c r="AW4" s="12"/>
      <c r="AX4" s="12"/>
      <c r="AY4" s="62"/>
      <c r="AZ4" s="85"/>
      <c r="BA4" s="86"/>
      <c r="BB4" s="87"/>
      <c r="BC4" s="223"/>
      <c r="BD4" s="188"/>
      <c r="BE4" s="188"/>
    </row>
    <row r="5" spans="1:57" x14ac:dyDescent="0.25">
      <c r="A5" s="63" t="s">
        <v>43</v>
      </c>
      <c r="B5" s="5"/>
      <c r="C5" s="109"/>
      <c r="D5" s="68">
        <v>34</v>
      </c>
      <c r="E5" s="68">
        <v>35</v>
      </c>
      <c r="F5" s="68">
        <v>36</v>
      </c>
      <c r="G5" s="68">
        <v>37</v>
      </c>
      <c r="H5" s="68">
        <v>38</v>
      </c>
      <c r="I5" s="68">
        <v>39</v>
      </c>
      <c r="J5" s="68">
        <v>40</v>
      </c>
      <c r="K5" s="68">
        <v>41</v>
      </c>
      <c r="L5" s="68">
        <v>42</v>
      </c>
      <c r="M5" s="68">
        <v>43</v>
      </c>
      <c r="N5" s="68">
        <v>44</v>
      </c>
      <c r="O5" s="68">
        <v>45</v>
      </c>
      <c r="P5" s="68">
        <v>46</v>
      </c>
      <c r="Q5" s="68">
        <v>47</v>
      </c>
      <c r="R5" s="68">
        <v>48</v>
      </c>
      <c r="S5" s="68">
        <v>49</v>
      </c>
      <c r="T5" s="68">
        <v>50</v>
      </c>
      <c r="U5" s="68">
        <v>51</v>
      </c>
      <c r="V5" s="68">
        <v>52</v>
      </c>
      <c r="W5" s="68">
        <v>1</v>
      </c>
      <c r="X5" s="68">
        <v>2</v>
      </c>
      <c r="Y5" s="68">
        <v>3</v>
      </c>
      <c r="Z5" s="68">
        <v>4</v>
      </c>
      <c r="AA5" s="68">
        <v>5</v>
      </c>
      <c r="AB5" s="68">
        <v>6</v>
      </c>
      <c r="AC5" s="68">
        <v>7</v>
      </c>
      <c r="AD5" s="68">
        <v>8</v>
      </c>
      <c r="AE5" s="68">
        <v>9</v>
      </c>
      <c r="AF5" s="68">
        <v>10</v>
      </c>
      <c r="AG5" s="68">
        <v>11</v>
      </c>
      <c r="AH5" s="68">
        <v>12</v>
      </c>
      <c r="AI5" s="68">
        <v>13</v>
      </c>
      <c r="AJ5" s="68">
        <v>14</v>
      </c>
      <c r="AK5" s="68">
        <v>15</v>
      </c>
      <c r="AL5" s="68">
        <v>16</v>
      </c>
      <c r="AM5" s="68">
        <v>17</v>
      </c>
      <c r="AN5" s="68">
        <v>18</v>
      </c>
      <c r="AO5" s="68">
        <v>19</v>
      </c>
      <c r="AP5" s="68">
        <v>20</v>
      </c>
      <c r="AQ5" s="68">
        <v>21</v>
      </c>
      <c r="AR5" s="68">
        <v>22</v>
      </c>
      <c r="AS5" s="68">
        <v>23</v>
      </c>
      <c r="AT5" s="68">
        <v>24</v>
      </c>
      <c r="AU5" s="68">
        <v>25</v>
      </c>
      <c r="AV5" s="68">
        <v>26</v>
      </c>
      <c r="AW5" s="68">
        <v>27</v>
      </c>
      <c r="AX5" s="68">
        <v>28</v>
      </c>
      <c r="AY5" s="68">
        <v>29</v>
      </c>
      <c r="AZ5" s="85"/>
      <c r="BA5" s="86"/>
      <c r="BB5" s="88"/>
      <c r="BC5" s="108"/>
      <c r="BD5" s="188"/>
      <c r="BE5" s="188"/>
    </row>
    <row r="6" spans="1:57" ht="14.4" thickBot="1" x14ac:dyDescent="0.3">
      <c r="A6" s="63" t="s">
        <v>44</v>
      </c>
      <c r="B6" s="5"/>
      <c r="C6" s="7"/>
      <c r="D6" s="69" t="s">
        <v>45</v>
      </c>
      <c r="E6" s="69" t="s">
        <v>45</v>
      </c>
      <c r="F6" s="70" t="s">
        <v>46</v>
      </c>
      <c r="G6" s="70" t="s">
        <v>46</v>
      </c>
      <c r="H6" s="70" t="s">
        <v>46</v>
      </c>
      <c r="I6" s="71" t="s">
        <v>46</v>
      </c>
      <c r="J6" s="72" t="s">
        <v>47</v>
      </c>
      <c r="K6" s="72" t="s">
        <v>47</v>
      </c>
      <c r="L6" s="72" t="s">
        <v>47</v>
      </c>
      <c r="M6" s="73" t="s">
        <v>47</v>
      </c>
      <c r="N6" s="74" t="s">
        <v>48</v>
      </c>
      <c r="O6" s="74" t="s">
        <v>48</v>
      </c>
      <c r="P6" s="74" t="s">
        <v>48</v>
      </c>
      <c r="Q6" s="74" t="s">
        <v>48</v>
      </c>
      <c r="R6" s="75" t="s">
        <v>48</v>
      </c>
      <c r="S6" s="76" t="s">
        <v>49</v>
      </c>
      <c r="T6" s="72" t="s">
        <v>49</v>
      </c>
      <c r="U6" s="72" t="s">
        <v>49</v>
      </c>
      <c r="V6" s="72" t="s">
        <v>49</v>
      </c>
      <c r="W6" s="189" t="s">
        <v>50</v>
      </c>
      <c r="X6" s="77" t="s">
        <v>50</v>
      </c>
      <c r="Y6" s="74" t="s">
        <v>50</v>
      </c>
      <c r="Z6" s="74" t="s">
        <v>50</v>
      </c>
      <c r="AA6" s="74" t="s">
        <v>50</v>
      </c>
      <c r="AB6" s="72" t="s">
        <v>51</v>
      </c>
      <c r="AC6" s="72" t="s">
        <v>51</v>
      </c>
      <c r="AD6" s="72" t="s">
        <v>51</v>
      </c>
      <c r="AE6" s="72" t="s">
        <v>51</v>
      </c>
      <c r="AF6" s="75" t="s">
        <v>52</v>
      </c>
      <c r="AG6" s="74" t="s">
        <v>52</v>
      </c>
      <c r="AH6" s="74" t="s">
        <v>52</v>
      </c>
      <c r="AI6" s="74" t="s">
        <v>52</v>
      </c>
      <c r="AJ6" s="72" t="s">
        <v>53</v>
      </c>
      <c r="AK6" s="72" t="s">
        <v>53</v>
      </c>
      <c r="AL6" s="72" t="s">
        <v>53</v>
      </c>
      <c r="AM6" s="76" t="s">
        <v>53</v>
      </c>
      <c r="AN6" s="74" t="s">
        <v>54</v>
      </c>
      <c r="AO6" s="74" t="s">
        <v>54</v>
      </c>
      <c r="AP6" s="74" t="s">
        <v>54</v>
      </c>
      <c r="AQ6" s="74" t="s">
        <v>54</v>
      </c>
      <c r="AR6" s="74" t="s">
        <v>54</v>
      </c>
      <c r="AS6" s="76" t="s">
        <v>55</v>
      </c>
      <c r="AT6" s="72" t="s">
        <v>55</v>
      </c>
      <c r="AU6" s="72" t="s">
        <v>55</v>
      </c>
      <c r="AV6" s="72" t="s">
        <v>55</v>
      </c>
      <c r="AW6" s="75" t="s">
        <v>56</v>
      </c>
      <c r="AX6" s="75" t="s">
        <v>56</v>
      </c>
      <c r="AY6" s="190" t="s">
        <v>56</v>
      </c>
      <c r="AZ6" s="85"/>
      <c r="BA6" s="96" t="s">
        <v>57</v>
      </c>
      <c r="BB6" s="96" t="s">
        <v>58</v>
      </c>
      <c r="BC6" s="82"/>
      <c r="BD6" s="188"/>
      <c r="BE6" s="188"/>
    </row>
    <row r="7" spans="1:57" ht="14.4" thickTop="1" x14ac:dyDescent="0.25">
      <c r="A7" s="63" t="s">
        <v>59</v>
      </c>
      <c r="B7" s="5"/>
      <c r="C7" s="8"/>
      <c r="D7" s="191">
        <v>23</v>
      </c>
      <c r="E7" s="192">
        <v>30</v>
      </c>
      <c r="F7" s="193">
        <v>6</v>
      </c>
      <c r="G7" s="193">
        <v>13</v>
      </c>
      <c r="H7" s="193">
        <v>20</v>
      </c>
      <c r="I7" s="193">
        <v>27</v>
      </c>
      <c r="J7" s="193">
        <v>4</v>
      </c>
      <c r="K7" s="193">
        <v>11</v>
      </c>
      <c r="L7" s="193">
        <v>18</v>
      </c>
      <c r="M7" s="194">
        <v>25</v>
      </c>
      <c r="N7" s="195">
        <v>1</v>
      </c>
      <c r="O7" s="193">
        <v>8</v>
      </c>
      <c r="P7" s="193">
        <v>15</v>
      </c>
      <c r="Q7" s="193">
        <v>22</v>
      </c>
      <c r="R7" s="193">
        <v>29</v>
      </c>
      <c r="S7" s="193">
        <v>6</v>
      </c>
      <c r="T7" s="193">
        <v>13</v>
      </c>
      <c r="U7" s="193">
        <v>20</v>
      </c>
      <c r="V7" s="193">
        <v>27</v>
      </c>
      <c r="W7" s="194">
        <v>3</v>
      </c>
      <c r="X7" s="195">
        <v>10</v>
      </c>
      <c r="Y7" s="193">
        <v>17</v>
      </c>
      <c r="Z7" s="193">
        <v>24</v>
      </c>
      <c r="AA7" s="193">
        <v>31</v>
      </c>
      <c r="AB7" s="193">
        <v>7</v>
      </c>
      <c r="AC7" s="193">
        <v>14</v>
      </c>
      <c r="AD7" s="193">
        <v>21</v>
      </c>
      <c r="AE7" s="193">
        <v>28</v>
      </c>
      <c r="AF7" s="194">
        <v>7</v>
      </c>
      <c r="AG7" s="196">
        <v>14</v>
      </c>
      <c r="AH7" s="193">
        <v>21</v>
      </c>
      <c r="AI7" s="193">
        <v>28</v>
      </c>
      <c r="AJ7" s="193">
        <v>4</v>
      </c>
      <c r="AK7" s="193">
        <v>11</v>
      </c>
      <c r="AL7" s="193">
        <v>18</v>
      </c>
      <c r="AM7" s="193">
        <v>25</v>
      </c>
      <c r="AN7" s="193">
        <v>2</v>
      </c>
      <c r="AO7" s="194">
        <v>9</v>
      </c>
      <c r="AP7" s="195">
        <v>16</v>
      </c>
      <c r="AQ7" s="193">
        <v>23</v>
      </c>
      <c r="AR7" s="193">
        <v>30</v>
      </c>
      <c r="AS7" s="193">
        <v>6</v>
      </c>
      <c r="AT7" s="193">
        <v>13</v>
      </c>
      <c r="AU7" s="193">
        <v>20</v>
      </c>
      <c r="AV7" s="193">
        <v>27</v>
      </c>
      <c r="AW7" s="194">
        <v>4</v>
      </c>
      <c r="AX7" s="21">
        <v>13</v>
      </c>
      <c r="AY7" s="25">
        <v>20</v>
      </c>
      <c r="AZ7" s="98" t="s">
        <v>60</v>
      </c>
      <c r="BA7" s="90">
        <f>COUNTIF(E8:AX12,"x")</f>
        <v>59</v>
      </c>
      <c r="BB7" s="91">
        <f>BA7*8</f>
        <v>472</v>
      </c>
      <c r="BC7" s="82" t="s">
        <v>61</v>
      </c>
      <c r="BD7" s="188"/>
      <c r="BE7" s="188"/>
    </row>
    <row r="8" spans="1:57" x14ac:dyDescent="0.25">
      <c r="A8" s="2"/>
      <c r="B8" s="49" t="s">
        <v>62</v>
      </c>
      <c r="C8" s="22"/>
      <c r="D8" s="206" t="s">
        <v>63</v>
      </c>
      <c r="E8" s="17" t="s">
        <v>64</v>
      </c>
      <c r="F8" s="25" t="s">
        <v>65</v>
      </c>
      <c r="G8" s="25" t="s">
        <v>64</v>
      </c>
      <c r="H8" s="25" t="s">
        <v>65</v>
      </c>
      <c r="I8" s="25" t="s">
        <v>65</v>
      </c>
      <c r="J8" s="25" t="s">
        <v>65</v>
      </c>
      <c r="K8" s="25" t="s">
        <v>65</v>
      </c>
      <c r="L8" s="175" t="s">
        <v>66</v>
      </c>
      <c r="M8" s="198" t="s">
        <v>65</v>
      </c>
      <c r="N8" s="17" t="s">
        <v>65</v>
      </c>
      <c r="O8" s="21" t="s">
        <v>65</v>
      </c>
      <c r="P8" s="21" t="s">
        <v>65</v>
      </c>
      <c r="Q8" s="25" t="s">
        <v>65</v>
      </c>
      <c r="R8" s="25" t="s">
        <v>65</v>
      </c>
      <c r="S8" s="25" t="s">
        <v>65</v>
      </c>
      <c r="T8" s="25" t="s">
        <v>65</v>
      </c>
      <c r="U8" s="25" t="s">
        <v>65</v>
      </c>
      <c r="V8" s="26" t="s">
        <v>66</v>
      </c>
      <c r="W8" s="28" t="s">
        <v>66</v>
      </c>
      <c r="X8" s="17" t="s">
        <v>65</v>
      </c>
      <c r="Y8" s="21" t="s">
        <v>65</v>
      </c>
      <c r="Z8" s="25" t="s">
        <v>65</v>
      </c>
      <c r="AA8" s="25" t="s">
        <v>65</v>
      </c>
      <c r="AB8" s="25" t="s">
        <v>65</v>
      </c>
      <c r="AC8" s="25" t="s">
        <v>65</v>
      </c>
      <c r="AD8" s="180" t="s">
        <v>66</v>
      </c>
      <c r="AE8" s="25" t="s">
        <v>65</v>
      </c>
      <c r="AF8" s="16" t="s">
        <v>65</v>
      </c>
      <c r="AG8" s="201" t="s">
        <v>65</v>
      </c>
      <c r="AH8" s="21" t="s">
        <v>65</v>
      </c>
      <c r="AI8" s="25" t="s">
        <v>65</v>
      </c>
      <c r="AJ8" s="21" t="s">
        <v>65</v>
      </c>
      <c r="AK8" s="21" t="s">
        <v>65</v>
      </c>
      <c r="AL8" s="175" t="s">
        <v>67</v>
      </c>
      <c r="AM8" s="25" t="s">
        <v>65</v>
      </c>
      <c r="AN8" s="175" t="s">
        <v>66</v>
      </c>
      <c r="AO8" s="16" t="s">
        <v>65</v>
      </c>
      <c r="AP8" s="17" t="s">
        <v>65</v>
      </c>
      <c r="AQ8" s="21" t="s">
        <v>65</v>
      </c>
      <c r="AR8" s="21" t="s">
        <v>65</v>
      </c>
      <c r="AS8" s="175" t="s">
        <v>68</v>
      </c>
      <c r="AT8" s="25" t="s">
        <v>65</v>
      </c>
      <c r="AU8" s="25" t="s">
        <v>65</v>
      </c>
      <c r="AV8" s="31" t="s">
        <v>72</v>
      </c>
      <c r="AW8" s="34" t="s">
        <v>72</v>
      </c>
      <c r="AX8" s="175" t="s">
        <v>66</v>
      </c>
      <c r="AY8" s="26" t="s">
        <v>66</v>
      </c>
      <c r="AZ8" s="81" t="s">
        <v>69</v>
      </c>
      <c r="BA8" s="90">
        <f>COUNTIF(E8:AX8,"G")</f>
        <v>34</v>
      </c>
      <c r="BB8" s="91">
        <f>BA8*6</f>
        <v>204</v>
      </c>
      <c r="BC8" s="82" t="s">
        <v>70</v>
      </c>
      <c r="BD8" s="188"/>
      <c r="BE8" s="188"/>
    </row>
    <row r="9" spans="1:57" x14ac:dyDescent="0.25">
      <c r="A9" s="64"/>
      <c r="B9" s="50" t="s">
        <v>71</v>
      </c>
      <c r="C9" s="23"/>
      <c r="D9" s="206" t="s">
        <v>63</v>
      </c>
      <c r="E9" s="67" t="s">
        <v>72</v>
      </c>
      <c r="F9" s="35" t="s">
        <v>72</v>
      </c>
      <c r="G9" s="30" t="s">
        <v>72</v>
      </c>
      <c r="H9" s="30" t="s">
        <v>72</v>
      </c>
      <c r="I9" s="30" t="s">
        <v>72</v>
      </c>
      <c r="J9" s="30" t="s">
        <v>72</v>
      </c>
      <c r="K9" s="220" t="s">
        <v>73</v>
      </c>
      <c r="L9" s="176" t="s">
        <v>66</v>
      </c>
      <c r="M9" s="34" t="s">
        <v>72</v>
      </c>
      <c r="N9" s="44" t="s">
        <v>72</v>
      </c>
      <c r="O9" s="35" t="s">
        <v>72</v>
      </c>
      <c r="P9" s="210" t="s">
        <v>74</v>
      </c>
      <c r="Q9" s="182" t="s">
        <v>74</v>
      </c>
      <c r="R9" s="182" t="s">
        <v>74</v>
      </c>
      <c r="S9" s="182" t="s">
        <v>74</v>
      </c>
      <c r="T9" s="182" t="s">
        <v>74</v>
      </c>
      <c r="U9" s="182" t="s">
        <v>74</v>
      </c>
      <c r="V9" s="26" t="s">
        <v>66</v>
      </c>
      <c r="W9" s="28" t="s">
        <v>66</v>
      </c>
      <c r="X9" s="211" t="s">
        <v>74</v>
      </c>
      <c r="Y9" s="184" t="s">
        <v>74</v>
      </c>
      <c r="Z9" s="182" t="s">
        <v>74</v>
      </c>
      <c r="AA9" s="182" t="s">
        <v>74</v>
      </c>
      <c r="AB9" s="182" t="s">
        <v>74</v>
      </c>
      <c r="AC9" s="182" t="s">
        <v>74</v>
      </c>
      <c r="AD9" s="180" t="s">
        <v>66</v>
      </c>
      <c r="AE9" s="25"/>
      <c r="AF9" s="183" t="s">
        <v>74</v>
      </c>
      <c r="AG9" s="212" t="s">
        <v>74</v>
      </c>
      <c r="AH9" s="184" t="s">
        <v>74</v>
      </c>
      <c r="AI9" s="182" t="s">
        <v>74</v>
      </c>
      <c r="AJ9" s="182" t="s">
        <v>74</v>
      </c>
      <c r="AK9" s="182" t="s">
        <v>74</v>
      </c>
      <c r="AL9" s="182" t="s">
        <v>74</v>
      </c>
      <c r="AM9" s="182" t="s">
        <v>74</v>
      </c>
      <c r="AN9" s="175" t="s">
        <v>66</v>
      </c>
      <c r="AO9" s="34" t="s">
        <v>72</v>
      </c>
      <c r="AP9" s="220" t="s">
        <v>73</v>
      </c>
      <c r="AQ9" s="35" t="s">
        <v>72</v>
      </c>
      <c r="AR9" s="35" t="s">
        <v>72</v>
      </c>
      <c r="AS9" s="30" t="s">
        <v>72</v>
      </c>
      <c r="AT9" s="30" t="s">
        <v>72</v>
      </c>
      <c r="AU9" s="31" t="s">
        <v>72</v>
      </c>
      <c r="AV9" s="30" t="s">
        <v>72</v>
      </c>
      <c r="AW9" s="32" t="s">
        <v>72</v>
      </c>
      <c r="AX9" s="176" t="s">
        <v>66</v>
      </c>
      <c r="AY9" s="26" t="s">
        <v>66</v>
      </c>
      <c r="AZ9" s="110" t="s">
        <v>75</v>
      </c>
      <c r="BA9" s="90">
        <f>COUNTIF(E9:AX9,"k")</f>
        <v>20</v>
      </c>
      <c r="BB9" s="91">
        <f>BA9*3</f>
        <v>60</v>
      </c>
      <c r="BC9" s="83" t="s">
        <v>84</v>
      </c>
      <c r="BD9" s="188" t="s">
        <v>110</v>
      </c>
      <c r="BE9" s="188"/>
    </row>
    <row r="10" spans="1:57" x14ac:dyDescent="0.25">
      <c r="A10" s="65"/>
      <c r="B10" s="5" t="s">
        <v>76</v>
      </c>
      <c r="C10" s="24"/>
      <c r="D10" s="206" t="s">
        <v>63</v>
      </c>
      <c r="E10" s="44" t="s">
        <v>72</v>
      </c>
      <c r="F10" s="35" t="s">
        <v>72</v>
      </c>
      <c r="G10" s="31" t="s">
        <v>72</v>
      </c>
      <c r="H10" s="31" t="s">
        <v>72</v>
      </c>
      <c r="I10" s="31" t="s">
        <v>72</v>
      </c>
      <c r="J10" s="31" t="s">
        <v>72</v>
      </c>
      <c r="K10" s="31" t="s">
        <v>72</v>
      </c>
      <c r="L10" s="175" t="s">
        <v>66</v>
      </c>
      <c r="M10" s="34" t="s">
        <v>72</v>
      </c>
      <c r="N10" s="44" t="s">
        <v>72</v>
      </c>
      <c r="O10" s="35" t="s">
        <v>72</v>
      </c>
      <c r="P10" s="31" t="s">
        <v>72</v>
      </c>
      <c r="Q10" s="31" t="s">
        <v>72</v>
      </c>
      <c r="R10" s="31" t="s">
        <v>72</v>
      </c>
      <c r="S10" s="31" t="s">
        <v>72</v>
      </c>
      <c r="T10" s="31" t="s">
        <v>72</v>
      </c>
      <c r="U10" s="220" t="s">
        <v>73</v>
      </c>
      <c r="V10" s="26" t="s">
        <v>66</v>
      </c>
      <c r="W10" s="28" t="s">
        <v>66</v>
      </c>
      <c r="X10" s="44" t="s">
        <v>72</v>
      </c>
      <c r="Y10" s="35" t="s">
        <v>72</v>
      </c>
      <c r="Z10" s="31" t="s">
        <v>72</v>
      </c>
      <c r="AA10" s="31" t="s">
        <v>72</v>
      </c>
      <c r="AB10" s="31" t="s">
        <v>72</v>
      </c>
      <c r="AC10" s="31" t="s">
        <v>72</v>
      </c>
      <c r="AD10" s="180" t="s">
        <v>66</v>
      </c>
      <c r="AE10" s="31" t="s">
        <v>72</v>
      </c>
      <c r="AF10" s="34" t="s">
        <v>72</v>
      </c>
      <c r="AG10" s="202" t="s">
        <v>72</v>
      </c>
      <c r="AH10" s="35" t="s">
        <v>72</v>
      </c>
      <c r="AI10" s="31" t="s">
        <v>72</v>
      </c>
      <c r="AJ10" s="31" t="s">
        <v>72</v>
      </c>
      <c r="AK10" s="31" t="s">
        <v>72</v>
      </c>
      <c r="AL10" s="31" t="s">
        <v>72</v>
      </c>
      <c r="AM10" s="175" t="s">
        <v>77</v>
      </c>
      <c r="AN10" s="175" t="s">
        <v>66</v>
      </c>
      <c r="AO10" s="34" t="s">
        <v>72</v>
      </c>
      <c r="AP10" s="44" t="s">
        <v>72</v>
      </c>
      <c r="AQ10" s="35" t="s">
        <v>72</v>
      </c>
      <c r="AR10" s="31" t="s">
        <v>72</v>
      </c>
      <c r="AS10" s="31" t="s">
        <v>72</v>
      </c>
      <c r="AT10" s="31" t="s">
        <v>72</v>
      </c>
      <c r="AU10" s="31" t="s">
        <v>72</v>
      </c>
      <c r="AV10" s="31" t="s">
        <v>72</v>
      </c>
      <c r="AW10" s="34" t="s">
        <v>72</v>
      </c>
      <c r="AX10" s="175" t="s">
        <v>66</v>
      </c>
      <c r="AY10" s="26" t="s">
        <v>66</v>
      </c>
      <c r="AZ10" s="187"/>
      <c r="BA10" s="92">
        <f>COUNTIF(D10:AX10,"G")</f>
        <v>0</v>
      </c>
      <c r="BB10" s="91">
        <f>BA10*6</f>
        <v>0</v>
      </c>
      <c r="BC10" s="83" t="s">
        <v>70</v>
      </c>
      <c r="BD10" s="188"/>
      <c r="BE10" s="188"/>
    </row>
    <row r="11" spans="1:57" x14ac:dyDescent="0.25">
      <c r="A11" s="65"/>
      <c r="B11" s="5" t="s">
        <v>78</v>
      </c>
      <c r="C11" s="24"/>
      <c r="D11" s="206" t="s">
        <v>63</v>
      </c>
      <c r="E11" s="48" t="s">
        <v>79</v>
      </c>
      <c r="F11" s="47" t="s">
        <v>79</v>
      </c>
      <c r="G11" s="36" t="s">
        <v>79</v>
      </c>
      <c r="H11" s="36" t="s">
        <v>79</v>
      </c>
      <c r="I11" s="79" t="s">
        <v>79</v>
      </c>
      <c r="J11" s="79" t="s">
        <v>79</v>
      </c>
      <c r="K11" s="79" t="s">
        <v>79</v>
      </c>
      <c r="L11" s="175" t="s">
        <v>66</v>
      </c>
      <c r="M11" s="46" t="s">
        <v>79</v>
      </c>
      <c r="N11" s="48" t="s">
        <v>79</v>
      </c>
      <c r="O11" s="47" t="s">
        <v>79</v>
      </c>
      <c r="P11" s="36" t="s">
        <v>79</v>
      </c>
      <c r="Q11" s="36" t="s">
        <v>79</v>
      </c>
      <c r="R11" s="36" t="s">
        <v>79</v>
      </c>
      <c r="S11" s="36" t="s">
        <v>79</v>
      </c>
      <c r="T11" s="36" t="s">
        <v>79</v>
      </c>
      <c r="U11" s="36" t="s">
        <v>79</v>
      </c>
      <c r="V11" s="26" t="s">
        <v>66</v>
      </c>
      <c r="W11" s="28" t="s">
        <v>66</v>
      </c>
      <c r="X11" s="48" t="s">
        <v>79</v>
      </c>
      <c r="Y11" s="47" t="s">
        <v>79</v>
      </c>
      <c r="Z11" s="36" t="s">
        <v>79</v>
      </c>
      <c r="AA11" s="36" t="s">
        <v>79</v>
      </c>
      <c r="AB11" s="36" t="s">
        <v>79</v>
      </c>
      <c r="AC11" s="221" t="s">
        <v>80</v>
      </c>
      <c r="AD11" s="180" t="s">
        <v>66</v>
      </c>
      <c r="AE11" s="36" t="s">
        <v>79</v>
      </c>
      <c r="AF11" s="46" t="s">
        <v>79</v>
      </c>
      <c r="AG11" s="197" t="s">
        <v>79</v>
      </c>
      <c r="AH11" s="47" t="s">
        <v>79</v>
      </c>
      <c r="AI11" s="36" t="s">
        <v>79</v>
      </c>
      <c r="AJ11" s="36" t="s">
        <v>79</v>
      </c>
      <c r="AK11" s="36" t="s">
        <v>81</v>
      </c>
      <c r="AL11" s="36" t="s">
        <v>79</v>
      </c>
      <c r="AM11" s="36" t="s">
        <v>79</v>
      </c>
      <c r="AN11" s="175" t="s">
        <v>66</v>
      </c>
      <c r="AO11" s="46" t="s">
        <v>79</v>
      </c>
      <c r="AP11" s="48" t="s">
        <v>79</v>
      </c>
      <c r="AQ11" s="208" t="s">
        <v>82</v>
      </c>
      <c r="AR11" s="36" t="s">
        <v>79</v>
      </c>
      <c r="AS11" s="36" t="s">
        <v>79</v>
      </c>
      <c r="AT11" s="36" t="s">
        <v>79</v>
      </c>
      <c r="AU11" s="36" t="s">
        <v>79</v>
      </c>
      <c r="AV11" s="36" t="s">
        <v>79</v>
      </c>
      <c r="AW11" s="46" t="s">
        <v>79</v>
      </c>
      <c r="AX11" s="175" t="s">
        <v>66</v>
      </c>
      <c r="AY11" s="26" t="s">
        <v>66</v>
      </c>
      <c r="AZ11" s="186" t="s">
        <v>83</v>
      </c>
      <c r="BA11" s="92">
        <f>COUNTIF(D11:AX11,"A")</f>
        <v>37</v>
      </c>
      <c r="BB11" s="111">
        <f>BA11*3</f>
        <v>111</v>
      </c>
      <c r="BC11" s="83" t="s">
        <v>115</v>
      </c>
      <c r="BD11" s="188"/>
      <c r="BE11" s="188" t="s">
        <v>85</v>
      </c>
    </row>
    <row r="12" spans="1:57" ht="14.4" thickBot="1" x14ac:dyDescent="0.3">
      <c r="A12" s="65"/>
      <c r="B12" s="5" t="s">
        <v>86</v>
      </c>
      <c r="C12" s="66"/>
      <c r="D12" s="206" t="s">
        <v>63</v>
      </c>
      <c r="E12" s="204" t="s">
        <v>65</v>
      </c>
      <c r="F12" s="19" t="s">
        <v>65</v>
      </c>
      <c r="G12" s="19" t="s">
        <v>65</v>
      </c>
      <c r="H12" s="19" t="s">
        <v>65</v>
      </c>
      <c r="I12" s="19" t="s">
        <v>65</v>
      </c>
      <c r="J12" s="19" t="s">
        <v>65</v>
      </c>
      <c r="K12" s="19" t="s">
        <v>65</v>
      </c>
      <c r="L12" s="177" t="s">
        <v>66</v>
      </c>
      <c r="M12" s="199" t="s">
        <v>65</v>
      </c>
      <c r="N12" s="204" t="s">
        <v>65</v>
      </c>
      <c r="O12" s="27" t="s">
        <v>65</v>
      </c>
      <c r="P12" s="19" t="s">
        <v>65</v>
      </c>
      <c r="Q12" s="19" t="s">
        <v>65</v>
      </c>
      <c r="R12" s="19" t="s">
        <v>65</v>
      </c>
      <c r="S12" s="19" t="s">
        <v>65</v>
      </c>
      <c r="T12" s="19" t="s">
        <v>65</v>
      </c>
      <c r="U12" s="19" t="s">
        <v>65</v>
      </c>
      <c r="V12" s="29" t="s">
        <v>66</v>
      </c>
      <c r="W12" s="45" t="s">
        <v>66</v>
      </c>
      <c r="X12" s="204" t="s">
        <v>65</v>
      </c>
      <c r="Y12" s="27" t="s">
        <v>65</v>
      </c>
      <c r="Z12" s="19" t="s">
        <v>65</v>
      </c>
      <c r="AA12" s="19" t="s">
        <v>65</v>
      </c>
      <c r="AB12" s="19" t="s">
        <v>65</v>
      </c>
      <c r="AC12" s="19" t="s">
        <v>65</v>
      </c>
      <c r="AD12" s="181" t="s">
        <v>66</v>
      </c>
      <c r="AE12" s="19" t="s">
        <v>65</v>
      </c>
      <c r="AF12" s="20" t="s">
        <v>65</v>
      </c>
      <c r="AG12" s="203" t="s">
        <v>65</v>
      </c>
      <c r="AH12" s="27" t="s">
        <v>65</v>
      </c>
      <c r="AI12" s="19" t="s">
        <v>65</v>
      </c>
      <c r="AJ12" s="178" t="s">
        <v>64</v>
      </c>
      <c r="AK12" s="177" t="s">
        <v>87</v>
      </c>
      <c r="AL12" s="19" t="s">
        <v>65</v>
      </c>
      <c r="AM12" s="19" t="s">
        <v>65</v>
      </c>
      <c r="AN12" s="177" t="s">
        <v>66</v>
      </c>
      <c r="AO12" s="20" t="s">
        <v>65</v>
      </c>
      <c r="AP12" s="179" t="s">
        <v>65</v>
      </c>
      <c r="AQ12" s="207" t="s">
        <v>66</v>
      </c>
      <c r="AR12" s="19" t="s">
        <v>65</v>
      </c>
      <c r="AS12" s="19" t="s">
        <v>65</v>
      </c>
      <c r="AT12" s="19" t="s">
        <v>65</v>
      </c>
      <c r="AU12" s="19" t="s">
        <v>65</v>
      </c>
      <c r="AV12" s="43" t="s">
        <v>72</v>
      </c>
      <c r="AW12" s="200" t="s">
        <v>72</v>
      </c>
      <c r="AX12" s="175" t="s">
        <v>66</v>
      </c>
      <c r="AY12" s="26" t="s">
        <v>66</v>
      </c>
      <c r="AZ12" s="81" t="s">
        <v>69</v>
      </c>
      <c r="BA12" s="90">
        <f>COUNTIF(E12:AX12,"G")</f>
        <v>35</v>
      </c>
      <c r="BB12" s="91">
        <f>BA12*6</f>
        <v>210</v>
      </c>
      <c r="BC12" s="82"/>
      <c r="BD12" s="188"/>
      <c r="BE12" s="188"/>
    </row>
    <row r="13" spans="1:57" x14ac:dyDescent="0.25">
      <c r="A13" s="4"/>
      <c r="B13" s="53"/>
      <c r="C13" s="54"/>
      <c r="D13" s="104"/>
      <c r="E13" s="230"/>
      <c r="F13" s="231"/>
      <c r="G13" s="231"/>
      <c r="H13" s="231"/>
      <c r="I13" s="230"/>
      <c r="J13" s="236"/>
      <c r="K13" s="236"/>
      <c r="L13" s="236"/>
      <c r="M13" s="236"/>
      <c r="N13" s="236"/>
      <c r="O13" s="236"/>
      <c r="P13" s="236"/>
      <c r="Q13" s="236"/>
      <c r="R13" s="236"/>
      <c r="S13" s="234"/>
      <c r="T13" s="234"/>
      <c r="U13" s="234"/>
      <c r="V13" s="104"/>
      <c r="W13" s="104"/>
      <c r="X13" s="235"/>
      <c r="Y13" s="235"/>
      <c r="Z13" s="235"/>
      <c r="AA13" s="235"/>
      <c r="AB13" s="235"/>
      <c r="AC13" s="235"/>
      <c r="AD13" s="235"/>
      <c r="AE13" s="235"/>
      <c r="AF13" s="235"/>
      <c r="AG13" s="235"/>
      <c r="AH13" s="231"/>
      <c r="AI13" s="104"/>
      <c r="AJ13" s="104"/>
      <c r="AK13" s="104"/>
      <c r="AL13" s="239"/>
      <c r="AM13" s="239"/>
      <c r="AN13" s="240"/>
      <c r="AO13" s="239"/>
      <c r="AP13" s="240"/>
      <c r="AQ13" s="239"/>
      <c r="AR13" s="239"/>
      <c r="AS13" s="239"/>
      <c r="AT13" s="239"/>
      <c r="AU13" s="104"/>
      <c r="AV13" s="104"/>
      <c r="AW13" s="89"/>
      <c r="AX13" s="89"/>
      <c r="AY13" s="89"/>
      <c r="AZ13" s="95" t="s">
        <v>38</v>
      </c>
      <c r="BA13" s="106">
        <f>SUM(BA7:BA12)</f>
        <v>185</v>
      </c>
      <c r="BB13" s="107">
        <f>SUM(BB8:BB12)</f>
        <v>585</v>
      </c>
      <c r="BC13" s="82"/>
      <c r="BD13" s="188"/>
      <c r="BE13" s="188"/>
    </row>
    <row r="14" spans="1:57" x14ac:dyDescent="0.25">
      <c r="A14" s="4"/>
      <c r="B14" s="53"/>
      <c r="C14" s="54"/>
      <c r="D14" s="104"/>
      <c r="E14" s="104"/>
      <c r="F14" s="55"/>
      <c r="G14" s="55"/>
      <c r="H14" s="55"/>
      <c r="I14" s="104"/>
      <c r="J14" s="104"/>
      <c r="K14" s="104"/>
      <c r="L14" s="104">
        <f>(1*8)*8</f>
        <v>64</v>
      </c>
      <c r="M14" s="104"/>
      <c r="N14" s="104"/>
      <c r="O14" s="55"/>
      <c r="P14" s="104"/>
      <c r="Q14" s="104"/>
      <c r="R14" s="104"/>
      <c r="S14" s="237"/>
      <c r="T14" s="237">
        <f>(4*3)*8</f>
        <v>96</v>
      </c>
      <c r="U14" s="237"/>
      <c r="V14" s="104"/>
      <c r="W14" s="104"/>
      <c r="X14" s="104"/>
      <c r="Y14" s="104"/>
      <c r="Z14" s="104"/>
      <c r="AA14" s="104"/>
      <c r="AB14" s="104"/>
      <c r="AC14" s="104">
        <f>(1*8)*10</f>
        <v>80</v>
      </c>
      <c r="AD14" s="104"/>
      <c r="AE14" s="104"/>
      <c r="AF14" s="104"/>
      <c r="AG14" s="104"/>
      <c r="AH14" s="55"/>
      <c r="AI14" s="237"/>
      <c r="AJ14" s="237">
        <f>(4*3)*8</f>
        <v>96</v>
      </c>
      <c r="AK14" s="237"/>
      <c r="AL14" s="104"/>
      <c r="AM14" s="105"/>
      <c r="AN14" s="55"/>
      <c r="AO14" s="104"/>
      <c r="AP14" s="55">
        <f>(1*8)*8</f>
        <v>64</v>
      </c>
      <c r="AQ14" s="104"/>
      <c r="AR14" s="104"/>
      <c r="AS14" s="104"/>
      <c r="AT14" s="104"/>
      <c r="AU14" s="237"/>
      <c r="AV14" s="237">
        <f>(4*3)*8</f>
        <v>96</v>
      </c>
      <c r="AW14" s="238"/>
      <c r="AX14" s="89"/>
      <c r="AY14" s="89"/>
      <c r="AZ14" s="218"/>
      <c r="BA14" s="232"/>
      <c r="BB14" s="233"/>
      <c r="BC14" s="82"/>
      <c r="BD14" s="188"/>
      <c r="BE14" s="188"/>
    </row>
    <row r="15" spans="1:57" x14ac:dyDescent="0.25">
      <c r="A15" s="4"/>
      <c r="B15" s="53"/>
      <c r="C15" s="54"/>
      <c r="D15" s="104"/>
      <c r="E15" s="104"/>
      <c r="F15" s="55"/>
      <c r="G15" s="55"/>
      <c r="H15" s="55"/>
      <c r="I15" s="104"/>
      <c r="J15" s="104"/>
      <c r="K15" s="104"/>
      <c r="L15" s="104"/>
      <c r="M15" s="104"/>
      <c r="N15" s="104"/>
      <c r="O15" s="55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55"/>
      <c r="AI15" s="104"/>
      <c r="AJ15" s="104"/>
      <c r="AK15" s="104"/>
      <c r="AL15" s="104"/>
      <c r="AM15" s="105"/>
      <c r="AN15" s="55"/>
      <c r="AO15" s="104"/>
      <c r="AP15" s="55"/>
      <c r="AQ15" s="104"/>
      <c r="AR15" s="104"/>
      <c r="AS15" s="104"/>
      <c r="AT15" s="104"/>
      <c r="AU15" s="104"/>
      <c r="AV15" s="104"/>
      <c r="AW15" s="89"/>
      <c r="AX15" s="89"/>
      <c r="AY15" s="89">
        <f>SUM(L14,T14,AC14,AJ14,AP14,AU14,AU14,AV14)</f>
        <v>496</v>
      </c>
      <c r="AZ15" s="218"/>
      <c r="BA15" s="232"/>
      <c r="BB15" s="233"/>
      <c r="BC15" s="82"/>
      <c r="BD15" s="188"/>
      <c r="BE15" s="188"/>
    </row>
    <row r="16" spans="1:57" x14ac:dyDescent="0.25">
      <c r="A16" s="188"/>
      <c r="B16" s="188"/>
      <c r="C16" s="188"/>
      <c r="D16" s="188"/>
      <c r="E16" s="124" t="s">
        <v>94</v>
      </c>
      <c r="F16" s="116"/>
      <c r="G16" s="117"/>
      <c r="H16" s="117"/>
      <c r="I16" s="117"/>
      <c r="J16" s="117"/>
      <c r="K16" s="117"/>
      <c r="L16" s="117"/>
      <c r="M16" s="117"/>
      <c r="N16" s="11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8"/>
      <c r="AA16" s="188"/>
      <c r="AB16" s="188"/>
      <c r="AC16" s="188"/>
      <c r="AD16" s="188"/>
      <c r="AE16" s="188"/>
      <c r="AF16" s="188"/>
      <c r="AG16" s="188"/>
      <c r="AH16" s="188"/>
      <c r="AI16" s="188"/>
      <c r="AJ16" s="188"/>
      <c r="AK16" s="188"/>
      <c r="AL16" s="188"/>
      <c r="AM16" s="188"/>
      <c r="AN16" s="188"/>
      <c r="AO16" s="188"/>
      <c r="AP16" s="188"/>
      <c r="AQ16" s="188"/>
      <c r="AR16" s="188"/>
      <c r="AS16" s="188"/>
      <c r="AT16" s="188"/>
      <c r="AU16" s="188"/>
      <c r="AV16" s="188"/>
      <c r="AW16" s="188"/>
      <c r="AX16" s="188"/>
      <c r="AY16" s="188"/>
      <c r="AZ16" s="188"/>
      <c r="BA16" s="188"/>
      <c r="BB16" s="188"/>
      <c r="BC16" s="188"/>
      <c r="BD16" s="188"/>
      <c r="BE16" s="188"/>
    </row>
    <row r="17" spans="1:57" x14ac:dyDescent="0.25">
      <c r="A17" s="188"/>
      <c r="B17" s="188"/>
      <c r="C17" s="188"/>
      <c r="D17" s="188"/>
      <c r="E17" s="113" t="s">
        <v>73</v>
      </c>
      <c r="F17" s="119" t="s">
        <v>95</v>
      </c>
      <c r="G17" s="89" t="s">
        <v>96</v>
      </c>
      <c r="H17" s="89"/>
      <c r="I17" s="89"/>
      <c r="J17" s="89"/>
      <c r="K17" s="89"/>
      <c r="L17" s="89"/>
      <c r="M17" s="89"/>
      <c r="N17" s="120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  <c r="AF17" s="188"/>
      <c r="AG17" s="188"/>
      <c r="AH17" s="188"/>
      <c r="AI17" s="188"/>
      <c r="AJ17" s="188"/>
      <c r="AK17" s="188"/>
      <c r="AL17" s="188"/>
      <c r="AM17" s="188"/>
      <c r="AN17" s="188"/>
      <c r="AO17" s="188"/>
      <c r="AP17" s="188"/>
      <c r="AQ17" s="188"/>
      <c r="AR17" s="188"/>
      <c r="AS17" s="188" t="s">
        <v>91</v>
      </c>
      <c r="AT17" s="188"/>
      <c r="AU17" s="188"/>
      <c r="AV17" s="188"/>
      <c r="AW17" s="188"/>
      <c r="AX17" s="188"/>
      <c r="AY17" s="188"/>
      <c r="AZ17" s="188"/>
      <c r="BA17" s="188"/>
      <c r="BB17" s="188"/>
      <c r="BC17" s="188"/>
      <c r="BD17" s="188"/>
      <c r="BE17" s="188"/>
    </row>
    <row r="18" spans="1:57" x14ac:dyDescent="0.25">
      <c r="A18" s="188"/>
      <c r="B18" s="188"/>
      <c r="C18" s="188"/>
      <c r="D18" s="188"/>
      <c r="E18" s="113" t="s">
        <v>80</v>
      </c>
      <c r="F18" s="119" t="s">
        <v>95</v>
      </c>
      <c r="G18" s="89" t="s">
        <v>97</v>
      </c>
      <c r="H18" s="89"/>
      <c r="I18" s="89"/>
      <c r="J18" s="89"/>
      <c r="K18" s="89"/>
      <c r="L18" s="89"/>
      <c r="M18" s="89"/>
      <c r="N18" s="120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8"/>
      <c r="BA18" s="188"/>
      <c r="BB18" s="188"/>
      <c r="BC18" s="188"/>
      <c r="BD18" s="188"/>
      <c r="BE18" s="188"/>
    </row>
    <row r="19" spans="1:57" x14ac:dyDescent="0.25">
      <c r="A19" s="188"/>
      <c r="B19" s="188"/>
      <c r="C19" s="188"/>
      <c r="D19" s="188"/>
      <c r="E19" s="113" t="s">
        <v>98</v>
      </c>
      <c r="F19" s="119" t="s">
        <v>95</v>
      </c>
      <c r="G19" s="89" t="s">
        <v>99</v>
      </c>
      <c r="H19" s="89"/>
      <c r="I19" s="89"/>
      <c r="J19" s="89"/>
      <c r="K19" s="89"/>
      <c r="L19" s="89"/>
      <c r="M19" s="89"/>
      <c r="N19" s="120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88"/>
      <c r="AL19" s="188"/>
      <c r="AM19" s="188"/>
      <c r="AN19" s="188"/>
      <c r="AO19" s="188"/>
      <c r="AP19" s="188"/>
      <c r="AQ19" s="188"/>
      <c r="AR19" s="188"/>
      <c r="AS19" s="188"/>
      <c r="AT19" s="188"/>
      <c r="AU19" s="188"/>
      <c r="AV19" s="188"/>
      <c r="AW19" s="188"/>
      <c r="AX19" s="188"/>
      <c r="AY19" s="188"/>
      <c r="AZ19" s="188"/>
      <c r="BA19" s="188"/>
      <c r="BB19" s="188"/>
      <c r="BC19" s="188"/>
      <c r="BD19" s="188"/>
      <c r="BE19" s="188"/>
    </row>
    <row r="20" spans="1:57" x14ac:dyDescent="0.25">
      <c r="A20" s="188"/>
      <c r="B20" s="188"/>
      <c r="C20" s="188"/>
      <c r="D20" s="188"/>
      <c r="E20" s="113" t="s">
        <v>87</v>
      </c>
      <c r="F20" s="119" t="s">
        <v>95</v>
      </c>
      <c r="G20" s="89" t="s">
        <v>100</v>
      </c>
      <c r="H20" s="89"/>
      <c r="I20" s="89"/>
      <c r="J20" s="89"/>
      <c r="K20" s="89"/>
      <c r="L20" s="89"/>
      <c r="M20" s="89"/>
      <c r="N20" s="120"/>
      <c r="O20" s="188"/>
      <c r="P20" s="188"/>
      <c r="Q20" s="188"/>
      <c r="R20" s="188"/>
      <c r="S20" s="188"/>
      <c r="T20" s="188"/>
      <c r="U20" s="188"/>
      <c r="V20" s="188"/>
      <c r="W20" s="188"/>
      <c r="X20" s="188"/>
      <c r="Y20" s="188"/>
      <c r="Z20" s="188"/>
      <c r="AA20" s="188"/>
      <c r="AB20" s="188"/>
      <c r="AC20" s="188"/>
      <c r="AD20" s="188"/>
      <c r="AE20" s="188"/>
      <c r="AF20" s="188"/>
      <c r="AG20" s="188"/>
      <c r="AH20" s="188"/>
      <c r="AI20" s="188"/>
      <c r="AJ20" s="188"/>
      <c r="AK20" s="188"/>
      <c r="AL20" s="188"/>
      <c r="AM20" s="188"/>
      <c r="AN20" s="188"/>
      <c r="AO20" s="188"/>
      <c r="AP20" s="188"/>
      <c r="AQ20" s="188"/>
      <c r="AR20" s="188"/>
      <c r="AS20" s="188"/>
      <c r="AT20" s="188"/>
      <c r="AU20" s="188"/>
      <c r="AV20" s="188"/>
      <c r="AW20" s="188"/>
      <c r="AX20" s="188"/>
      <c r="AY20" s="188"/>
      <c r="AZ20" s="188"/>
      <c r="BA20" s="188"/>
      <c r="BB20" s="188"/>
      <c r="BC20" s="188"/>
      <c r="BD20" s="188"/>
      <c r="BE20" s="188"/>
    </row>
    <row r="21" spans="1:57" x14ac:dyDescent="0.25">
      <c r="A21" s="188"/>
      <c r="B21" s="188"/>
      <c r="C21" s="188"/>
      <c r="D21" s="188"/>
      <c r="E21" s="114" t="s">
        <v>101</v>
      </c>
      <c r="F21" s="119" t="s">
        <v>95</v>
      </c>
      <c r="G21" s="89" t="s">
        <v>102</v>
      </c>
      <c r="H21" s="89"/>
      <c r="I21" s="89"/>
      <c r="J21" s="89"/>
      <c r="K21" s="89"/>
      <c r="L21" s="89"/>
      <c r="M21" s="89"/>
      <c r="N21" s="120"/>
      <c r="O21" s="188"/>
      <c r="P21" s="188"/>
      <c r="Q21" s="188"/>
      <c r="R21" s="188"/>
      <c r="S21" s="188"/>
      <c r="T21" s="188"/>
      <c r="U21" s="188"/>
      <c r="V21" s="188"/>
      <c r="W21" s="188"/>
      <c r="X21" s="188"/>
      <c r="Y21" s="188"/>
      <c r="Z21" s="188"/>
      <c r="AA21" s="188"/>
      <c r="AB21" s="188"/>
      <c r="AC21" s="188"/>
      <c r="AD21" s="188"/>
      <c r="AE21" s="188"/>
      <c r="AF21" s="188"/>
      <c r="AG21" s="188"/>
      <c r="AH21" s="188"/>
      <c r="AI21" s="188"/>
      <c r="AJ21" s="188"/>
      <c r="AK21" s="188"/>
      <c r="AL21" s="188"/>
      <c r="AM21" s="188"/>
      <c r="AN21" s="188"/>
      <c r="AO21" s="188"/>
      <c r="AP21" s="188"/>
      <c r="AQ21" s="188"/>
      <c r="AR21" s="188"/>
      <c r="AS21" s="188"/>
      <c r="AT21" s="188"/>
      <c r="AU21" s="188"/>
      <c r="AV21" s="188"/>
      <c r="AW21" s="188"/>
      <c r="AX21" s="188"/>
      <c r="AY21" s="188"/>
      <c r="AZ21" s="188"/>
      <c r="BA21" s="188"/>
      <c r="BB21" s="188"/>
      <c r="BC21" s="188"/>
      <c r="BD21" s="188"/>
      <c r="BE21" s="188"/>
    </row>
    <row r="22" spans="1:57" x14ac:dyDescent="0.25">
      <c r="A22" s="188"/>
      <c r="B22" s="188"/>
      <c r="C22" s="188"/>
      <c r="D22" s="188"/>
      <c r="E22" s="113" t="s">
        <v>67</v>
      </c>
      <c r="F22" s="119" t="s">
        <v>95</v>
      </c>
      <c r="G22" s="89" t="s">
        <v>103</v>
      </c>
      <c r="H22" s="89"/>
      <c r="I22" s="89"/>
      <c r="J22" s="89"/>
      <c r="K22" s="89"/>
      <c r="L22" s="89"/>
      <c r="M22" s="89"/>
      <c r="N22" s="120"/>
      <c r="O22" s="188"/>
      <c r="P22" s="188"/>
      <c r="Q22" s="188"/>
      <c r="R22" s="188"/>
      <c r="S22" s="188"/>
      <c r="T22" s="188"/>
      <c r="U22" s="188"/>
      <c r="V22" s="188"/>
      <c r="W22" s="188"/>
      <c r="X22" s="188"/>
      <c r="Y22" s="188"/>
      <c r="Z22" s="188"/>
      <c r="AA22" s="188"/>
      <c r="AB22" s="188"/>
      <c r="AC22" s="188"/>
      <c r="AD22" s="188"/>
      <c r="AE22" s="188"/>
      <c r="AF22" s="188"/>
      <c r="AG22" s="188"/>
      <c r="AH22" s="188"/>
      <c r="AI22" s="188"/>
      <c r="AJ22" s="188"/>
      <c r="AK22" s="188"/>
      <c r="AL22" s="188"/>
      <c r="AM22" s="188"/>
      <c r="AN22" s="188"/>
      <c r="AO22" s="188"/>
      <c r="AP22" s="188"/>
      <c r="AQ22" s="188"/>
      <c r="AR22" s="188"/>
      <c r="AS22" s="188"/>
      <c r="AT22" s="188"/>
      <c r="AU22" s="188"/>
      <c r="AV22" s="188"/>
      <c r="AW22" s="188"/>
      <c r="AX22" s="188"/>
      <c r="AY22" s="188"/>
      <c r="AZ22" s="188"/>
      <c r="BA22" s="188"/>
      <c r="BB22" s="188"/>
      <c r="BC22" s="188"/>
      <c r="BD22" s="188"/>
      <c r="BE22" s="188"/>
    </row>
    <row r="23" spans="1:57" x14ac:dyDescent="0.25">
      <c r="A23" s="188"/>
      <c r="B23" s="188"/>
      <c r="C23" s="188"/>
      <c r="D23" s="188"/>
      <c r="E23" s="114" t="s">
        <v>82</v>
      </c>
      <c r="F23" s="119" t="s">
        <v>95</v>
      </c>
      <c r="G23" s="89" t="s">
        <v>104</v>
      </c>
      <c r="H23" s="89"/>
      <c r="I23" s="89"/>
      <c r="J23" s="89"/>
      <c r="K23" s="89"/>
      <c r="L23" s="89"/>
      <c r="M23" s="89"/>
      <c r="N23" s="120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88"/>
      <c r="AJ23" s="188"/>
      <c r="AK23" s="188"/>
      <c r="AL23" s="188"/>
      <c r="AM23" s="188"/>
      <c r="AN23" s="188"/>
      <c r="AO23" s="188"/>
      <c r="AP23" s="188"/>
      <c r="AQ23" s="188"/>
      <c r="AR23" s="188"/>
      <c r="AS23" s="188"/>
      <c r="AT23" s="188"/>
      <c r="AU23" s="188"/>
      <c r="AV23" s="188"/>
      <c r="AW23" s="188"/>
      <c r="AX23" s="188"/>
      <c r="AY23" s="188"/>
      <c r="AZ23" s="188"/>
      <c r="BA23" s="188"/>
      <c r="BB23" s="188"/>
      <c r="BC23" s="188"/>
      <c r="BD23" s="188"/>
      <c r="BE23" s="188"/>
    </row>
    <row r="24" spans="1:57" x14ac:dyDescent="0.25">
      <c r="A24" s="188"/>
      <c r="B24" s="188"/>
      <c r="C24" s="188"/>
      <c r="D24" s="188"/>
      <c r="E24" s="185" t="s">
        <v>77</v>
      </c>
      <c r="F24" s="119" t="s">
        <v>95</v>
      </c>
      <c r="G24" s="89" t="s">
        <v>105</v>
      </c>
      <c r="H24" s="89"/>
      <c r="I24" s="89"/>
      <c r="J24" s="89"/>
      <c r="K24" s="89"/>
      <c r="L24" s="89"/>
      <c r="M24" s="89"/>
      <c r="N24" s="120"/>
      <c r="O24" s="188"/>
      <c r="P24" s="188"/>
      <c r="Q24" s="188"/>
      <c r="R24" s="188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88"/>
      <c r="AG24" s="188"/>
      <c r="AH24" s="188"/>
      <c r="AI24" s="188"/>
      <c r="AJ24" s="188"/>
      <c r="AK24" s="188"/>
      <c r="AL24" s="188"/>
      <c r="AM24" s="188"/>
      <c r="AN24" s="188"/>
      <c r="AO24" s="188"/>
      <c r="AP24" s="188"/>
      <c r="AQ24" s="188"/>
      <c r="AR24" s="188"/>
      <c r="AS24" s="188"/>
      <c r="AT24" s="188"/>
      <c r="AU24" s="188"/>
      <c r="AV24" s="188"/>
      <c r="AW24" s="188"/>
      <c r="AX24" s="188"/>
      <c r="AY24" s="188"/>
      <c r="AZ24" s="188"/>
      <c r="BA24" s="188"/>
      <c r="BB24" s="188"/>
      <c r="BC24" s="188"/>
      <c r="BD24" s="188"/>
      <c r="BE24" s="188"/>
    </row>
    <row r="25" spans="1:57" ht="14.4" thickBot="1" x14ac:dyDescent="0.3">
      <c r="A25" s="188"/>
      <c r="B25" s="188"/>
      <c r="C25" s="188"/>
      <c r="D25" s="188"/>
      <c r="E25" s="115" t="s">
        <v>68</v>
      </c>
      <c r="F25" s="121" t="s">
        <v>95</v>
      </c>
      <c r="G25" s="122" t="s">
        <v>106</v>
      </c>
      <c r="H25" s="122"/>
      <c r="I25" s="122"/>
      <c r="J25" s="122"/>
      <c r="K25" s="122"/>
      <c r="L25" s="122"/>
      <c r="M25" s="122"/>
      <c r="N25" s="123"/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8"/>
      <c r="Z25" s="188"/>
      <c r="AA25" s="188"/>
      <c r="AB25" s="188"/>
      <c r="AC25" s="188"/>
      <c r="AD25" s="188"/>
      <c r="AE25" s="188"/>
      <c r="AF25" s="188"/>
      <c r="AG25" s="188"/>
      <c r="AH25" s="188"/>
      <c r="AI25" s="188"/>
      <c r="AJ25" s="188"/>
      <c r="AK25" s="188"/>
      <c r="AL25" s="188"/>
      <c r="AM25" s="188"/>
      <c r="AN25" s="188"/>
      <c r="AO25" s="188"/>
      <c r="AP25" s="188"/>
      <c r="AQ25" s="188"/>
      <c r="AR25" s="188"/>
      <c r="AS25" s="188"/>
      <c r="AT25" s="188"/>
      <c r="AU25" s="188"/>
      <c r="AV25" s="188"/>
      <c r="AW25" s="188"/>
      <c r="AX25" s="188"/>
      <c r="AY25" s="188"/>
      <c r="AZ25" s="188"/>
      <c r="BA25" s="188"/>
      <c r="BB25" s="188"/>
      <c r="BC25" s="188"/>
      <c r="BD25" s="188"/>
      <c r="BE25" s="188"/>
    </row>
    <row r="26" spans="1:57" x14ac:dyDescent="0.25">
      <c r="A26" s="188"/>
      <c r="B26" s="188"/>
      <c r="C26" s="188"/>
      <c r="D26" s="188"/>
      <c r="E26" s="225" t="s">
        <v>110</v>
      </c>
      <c r="F26" s="188"/>
      <c r="G26" s="82" t="s">
        <v>117</v>
      </c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  <c r="AF26" s="188"/>
      <c r="AG26" s="188"/>
      <c r="AH26" s="188"/>
      <c r="AI26" s="188"/>
      <c r="AJ26" s="188"/>
      <c r="AK26" s="188"/>
      <c r="AL26" s="188"/>
      <c r="AM26" s="188"/>
      <c r="AN26" s="188"/>
      <c r="AO26" s="188"/>
      <c r="AP26" s="188"/>
      <c r="AQ26" s="188"/>
      <c r="AR26" s="188"/>
      <c r="AS26" s="188"/>
      <c r="AT26" s="188"/>
      <c r="AU26" s="188"/>
      <c r="AV26" s="188"/>
      <c r="AW26" s="188"/>
      <c r="AX26" s="188"/>
      <c r="AY26" s="188"/>
      <c r="AZ26" s="188"/>
      <c r="BA26" s="188"/>
      <c r="BB26" s="188"/>
      <c r="BC26" s="188"/>
      <c r="BD26" s="188"/>
      <c r="BE26" s="188"/>
    </row>
    <row r="27" spans="1:57" x14ac:dyDescent="0.25">
      <c r="A27" s="188"/>
      <c r="B27" s="188"/>
      <c r="C27" s="188"/>
      <c r="D27" s="188"/>
      <c r="E27" s="225" t="s">
        <v>85</v>
      </c>
      <c r="F27" s="188"/>
      <c r="G27" s="82" t="s">
        <v>113</v>
      </c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  <c r="AF27" s="188"/>
      <c r="AG27" s="188"/>
      <c r="AH27" s="188"/>
      <c r="AI27" s="188"/>
      <c r="AJ27" s="188"/>
      <c r="AK27" s="188"/>
      <c r="AL27" s="188"/>
      <c r="AM27" s="188"/>
      <c r="AN27" s="188"/>
      <c r="AO27" s="188"/>
      <c r="AP27" s="188"/>
      <c r="AQ27" s="188"/>
      <c r="AR27" s="188"/>
      <c r="AS27" s="188"/>
      <c r="AT27" s="188"/>
      <c r="AU27" s="188"/>
      <c r="AV27" s="188"/>
      <c r="AW27" s="188"/>
      <c r="AX27" s="188"/>
      <c r="AY27" s="188"/>
      <c r="AZ27" s="188"/>
      <c r="BA27" s="188"/>
      <c r="BB27" s="188"/>
      <c r="BC27" s="188"/>
      <c r="BD27" s="188"/>
      <c r="BE27" s="188"/>
    </row>
  </sheetData>
  <mergeCells count="1">
    <mergeCell ref="K4:U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77616F6CFDA04784031BA373D1AE53" ma:contentTypeVersion="6" ma:contentTypeDescription="Een nieuw document maken." ma:contentTypeScope="" ma:versionID="bf5692e41544f1da0b7121061ed85a76">
  <xsd:schema xmlns:xsd="http://www.w3.org/2001/XMLSchema" xmlns:xs="http://www.w3.org/2001/XMLSchema" xmlns:p="http://schemas.microsoft.com/office/2006/metadata/properties" xmlns:ns2="52c88ffc-f747-4a8b-abbc-73af092bb8ee" targetNamespace="http://schemas.microsoft.com/office/2006/metadata/properties" ma:root="true" ma:fieldsID="567c84171358dbd565b37c55141816bf" ns2:_="">
    <xsd:import namespace="52c88ffc-f747-4a8b-abbc-73af092bb8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88ffc-f747-4a8b-abbc-73af092bb8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28DD457-04B4-4E15-82BA-0B8436DFEF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88ffc-f747-4a8b-abbc-73af092bb8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0949A3-859E-43CF-8A7B-2CA43D82FE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D55F41-75C5-40A2-8250-314761E0170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UITLEG</vt:lpstr>
      <vt:lpstr>Onderwijstijd</vt:lpstr>
      <vt:lpstr>Leerjaar 1</vt:lpstr>
      <vt:lpstr>Leerjaar 2</vt:lpstr>
      <vt:lpstr>Leerjaar 3</vt:lpstr>
      <vt:lpstr>Leerjaar 4</vt:lpstr>
    </vt:vector>
  </TitlesOfParts>
  <Manager/>
  <Company>AOC Oost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Cristel Vollema - Dorenbusch</dc:creator>
  <cp:keywords/>
  <dc:description/>
  <cp:lastModifiedBy>jennifer Wessels Boer - Barelds</cp:lastModifiedBy>
  <cp:revision/>
  <dcterms:created xsi:type="dcterms:W3CDTF">2017-02-20T08:46:51Z</dcterms:created>
  <dcterms:modified xsi:type="dcterms:W3CDTF">2021-10-15T07:54:14Z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0x010100C977616F6CFDA04784031BA373D1AE53</vt:lpwstr>
  </property>
</Properties>
</file>